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Users\LOT759\Desktop\"/>
    </mc:Choice>
  </mc:AlternateContent>
  <xr:revisionPtr revIDLastSave="0" documentId="13_ncr:1_{B67FA876-065B-4987-8FDE-8B760B9ACE96}" xr6:coauthVersionLast="47" xr6:coauthVersionMax="47" xr10:uidLastSave="{00000000-0000-0000-0000-000000000000}"/>
  <workbookProtection workbookAlgorithmName="SHA-512" workbookHashValue="97la4xO8q/hVWu0NQm/j8hNJ/RYMW1RC7b23RV7THlspTE3cK8VS13Ntr4GikgRDP7NVNEaw+syYC65XlZUxBg==" workbookSaltValue="IvGv4d2JHrn+pq9o07xXnQ==" workbookSpinCount="100000" lockStructure="1"/>
  <bookViews>
    <workbookView xWindow="-108" yWindow="-108" windowWidth="23256" windowHeight="12576" activeTab="1" xr2:uid="{00000000-000D-0000-FFFF-FFFF00000000}"/>
  </bookViews>
  <sheets>
    <sheet name="Etudiants" sheetId="5" r:id="rId1"/>
    <sheet name="Calendrier" sheetId="8" r:id="rId2"/>
    <sheet name="j. de travail net" sheetId="9"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8" i="8" l="1"/>
  <c r="C34" i="8" l="1"/>
  <c r="D34" i="8"/>
  <c r="E34" i="8"/>
  <c r="F34" i="8"/>
  <c r="G34" i="8"/>
  <c r="H34" i="8"/>
  <c r="I34" i="8"/>
  <c r="J34" i="8"/>
  <c r="K34" i="8"/>
  <c r="E25" i="9"/>
  <c r="E26" i="9"/>
  <c r="D26" i="9"/>
  <c r="D25" i="9"/>
  <c r="D24" i="9"/>
  <c r="D23" i="9"/>
  <c r="D22" i="9"/>
  <c r="D21" i="9"/>
  <c r="D20" i="9"/>
  <c r="D17" i="9"/>
  <c r="D19" i="9"/>
  <c r="D18" i="9"/>
  <c r="D16" i="9"/>
  <c r="D15" i="9"/>
  <c r="D14" i="9"/>
  <c r="D13" i="9"/>
  <c r="D12" i="9"/>
  <c r="D11" i="9"/>
  <c r="D10" i="9"/>
  <c r="D9" i="9"/>
  <c r="D8" i="9"/>
  <c r="D7" i="9"/>
  <c r="D6" i="9"/>
  <c r="D5" i="9"/>
  <c r="D4" i="9"/>
  <c r="D3" i="9"/>
  <c r="A38" i="8"/>
  <c r="L34" i="8" l="1"/>
  <c r="N9" i="8"/>
  <c r="N11" i="8"/>
  <c r="N33" i="8"/>
  <c r="B11" i="8" l="1"/>
  <c r="B13" i="8" s="1"/>
  <c r="B15" i="8" s="1"/>
  <c r="B17" i="8" s="1"/>
  <c r="B19" i="8" s="1"/>
  <c r="B21" i="8" s="1"/>
  <c r="B23" i="8" s="1"/>
  <c r="B25" i="8" s="1"/>
  <c r="B27" i="8" s="1"/>
  <c r="B29" i="8" s="1"/>
  <c r="B31" i="8" s="1"/>
  <c r="B33" i="8" s="1"/>
  <c r="G38" i="8" l="1"/>
  <c r="H38" i="8"/>
  <c r="K38" i="8"/>
  <c r="C38" i="8"/>
  <c r="L38" i="8"/>
  <c r="I38" i="8"/>
  <c r="J38" i="8"/>
  <c r="D38" i="8"/>
  <c r="N38" i="8"/>
  <c r="E38" i="8"/>
  <c r="F38" i="8"/>
  <c r="Q11" i="8"/>
  <c r="J3" i="9"/>
  <c r="J4" i="9" s="1"/>
  <c r="J5" i="9" l="1"/>
  <c r="J6" i="9" l="1"/>
  <c r="E24" i="9"/>
  <c r="E23" i="9"/>
  <c r="E22" i="9"/>
  <c r="E21" i="9"/>
  <c r="E20" i="9"/>
  <c r="E19" i="9"/>
  <c r="E18" i="9"/>
  <c r="E17" i="9"/>
  <c r="E16" i="9"/>
  <c r="E15" i="9"/>
  <c r="E14" i="9"/>
  <c r="E13" i="9"/>
  <c r="E12" i="9"/>
  <c r="E11" i="9"/>
  <c r="E10" i="9"/>
  <c r="E9" i="9"/>
  <c r="E8" i="9"/>
  <c r="E7" i="9"/>
  <c r="E6" i="9"/>
  <c r="E5" i="9"/>
  <c r="E4" i="9"/>
  <c r="E3" i="9"/>
  <c r="O9" i="8" l="1"/>
  <c r="P9" i="8" s="1"/>
  <c r="O33" i="8"/>
  <c r="J7" i="9"/>
  <c r="A2" i="8"/>
  <c r="Q13" i="8"/>
  <c r="Q17" i="8" s="1"/>
  <c r="Q19" i="8" s="1"/>
  <c r="Q21" i="8" s="1"/>
  <c r="Q23" i="8" s="1"/>
  <c r="Q25" i="8" s="1"/>
  <c r="Q27" i="8" s="1"/>
  <c r="Q29" i="8" s="1"/>
  <c r="Q31" i="8" s="1"/>
  <c r="Q33" i="8" s="1"/>
  <c r="I3" i="8"/>
  <c r="I2" i="8"/>
  <c r="N31" i="8"/>
  <c r="O31" i="8" s="1"/>
  <c r="N29" i="8"/>
  <c r="O29" i="8" s="1"/>
  <c r="N27" i="8"/>
  <c r="O27" i="8" s="1"/>
  <c r="P27" i="8" s="1"/>
  <c r="N25" i="8"/>
  <c r="O25" i="8" s="1"/>
  <c r="N23" i="8"/>
  <c r="O23" i="8" s="1"/>
  <c r="N21" i="8"/>
  <c r="O21" i="8" s="1"/>
  <c r="N19" i="8"/>
  <c r="O19" i="8" s="1"/>
  <c r="N17" i="8"/>
  <c r="O17" i="8" s="1"/>
  <c r="N15" i="8"/>
  <c r="O15" i="8" s="1"/>
  <c r="N13" i="8"/>
  <c r="O13" i="8" s="1"/>
  <c r="P13" i="8" s="1"/>
  <c r="O11" i="8"/>
  <c r="P11" i="8" s="1"/>
  <c r="C39" i="8" s="1"/>
  <c r="P33" i="8" l="1"/>
  <c r="D39" i="8"/>
  <c r="N34" i="8"/>
  <c r="P19" i="8"/>
  <c r="G39" i="8" s="1"/>
  <c r="P23" i="8"/>
  <c r="I39" i="8" s="1"/>
  <c r="P15" i="8"/>
  <c r="E39" i="8" s="1"/>
  <c r="P21" i="8"/>
  <c r="H39" i="8" s="1"/>
  <c r="P25" i="8"/>
  <c r="J39" i="8" s="1"/>
  <c r="K39" i="8"/>
  <c r="P29" i="8"/>
  <c r="L39" i="8" s="1"/>
  <c r="P31" i="8"/>
  <c r="N39" i="8" s="1"/>
  <c r="P17" i="8"/>
  <c r="F39" i="8" s="1"/>
  <c r="J8" i="9"/>
  <c r="A39" i="8"/>
  <c r="B33" i="5"/>
  <c r="Q39" i="8" l="1"/>
  <c r="A42" i="8" s="1"/>
  <c r="B35" i="5" s="1"/>
  <c r="J9" i="9"/>
  <c r="J10" i="9" l="1"/>
  <c r="J11" i="9" l="1"/>
  <c r="J12" i="9" l="1"/>
</calcChain>
</file>

<file path=xl/sharedStrings.xml><?xml version="1.0" encoding="utf-8"?>
<sst xmlns="http://schemas.openxmlformats.org/spreadsheetml/2006/main" count="121" uniqueCount="71">
  <si>
    <t>matricule</t>
  </si>
  <si>
    <t>octobre</t>
  </si>
  <si>
    <t>novembre</t>
  </si>
  <si>
    <t>janvier</t>
  </si>
  <si>
    <t>décembre</t>
  </si>
  <si>
    <t>février</t>
  </si>
  <si>
    <t>mars</t>
  </si>
  <si>
    <t>avril</t>
  </si>
  <si>
    <t>mai</t>
  </si>
  <si>
    <t>juin</t>
  </si>
  <si>
    <t>juillet</t>
  </si>
  <si>
    <t>août</t>
  </si>
  <si>
    <t>#</t>
  </si>
  <si>
    <t>nom</t>
  </si>
  <si>
    <t>Combien de stagiaires encadrez-vous?</t>
  </si>
  <si>
    <t>Heures travaillées:</t>
  </si>
  <si>
    <t>Vos stagiaires</t>
  </si>
  <si>
    <t>Stagiaire 1</t>
  </si>
  <si>
    <t>Stagiaire 2</t>
  </si>
  <si>
    <t>Stagiaire 4</t>
  </si>
  <si>
    <t>Stagiaire 5</t>
  </si>
  <si>
    <t>Stagiaire 6</t>
  </si>
  <si>
    <t>Stagiaire 7</t>
  </si>
  <si>
    <t>Stagiaire 8</t>
  </si>
  <si>
    <t>Stagiaire 9</t>
  </si>
  <si>
    <t>Stagiaire 10</t>
  </si>
  <si>
    <t>Stagiaire 3</t>
  </si>
  <si>
    <t>Lycée</t>
  </si>
  <si>
    <t>Formation BTS</t>
  </si>
  <si>
    <t>Total h/stagiaire</t>
  </si>
  <si>
    <t>Organisme de formation</t>
  </si>
  <si>
    <t>Luxembourg, le</t>
  </si>
  <si>
    <t>signature du patron formateur</t>
  </si>
  <si>
    <t>Jours de travail net par mois</t>
  </si>
  <si>
    <t>de</t>
  </si>
  <si>
    <t>à</t>
  </si>
  <si>
    <t>jours ouvrables</t>
  </si>
  <si>
    <t>=NETWORKDAYS(E3;F3;$A$3:$A$24)</t>
  </si>
  <si>
    <t>jours fériés:</t>
  </si>
  <si>
    <t>Assomption</t>
  </si>
  <si>
    <t>Toussaint</t>
  </si>
  <si>
    <t>Noël</t>
  </si>
  <si>
    <t>2e jour de Noël</t>
  </si>
  <si>
    <t>nouvel an</t>
  </si>
  <si>
    <t>lundi de Pâques</t>
  </si>
  <si>
    <t>premier Mai</t>
  </si>
  <si>
    <t>Journée de l'Europe</t>
  </si>
  <si>
    <t>Ascension</t>
  </si>
  <si>
    <t>Lundi de Pentecôte</t>
  </si>
  <si>
    <t>Fête nationale</t>
  </si>
  <si>
    <t>en heures</t>
  </si>
  <si>
    <t>Total h/mois</t>
  </si>
  <si>
    <t>Total des heures d'encadrement</t>
  </si>
  <si>
    <t>prorata</t>
  </si>
  <si>
    <t>€</t>
  </si>
  <si>
    <t>n.i.</t>
  </si>
  <si>
    <t>Montant dû</t>
  </si>
  <si>
    <t>n.i. applicable</t>
  </si>
  <si>
    <t>Explications</t>
  </si>
  <si>
    <t>septembre.</t>
  </si>
  <si>
    <t>Sur le sheet "calendrier", le point est écrit en blanc pour le cacher</t>
  </si>
  <si>
    <t>Attention, le 2e septembre a un . derrière le nom pour que sheet "Calendrier" prenne le nombre d'heures correct</t>
  </si>
  <si>
    <r>
      <t>septembre</t>
    </r>
    <r>
      <rPr>
        <b/>
        <sz val="14"/>
        <color theme="0"/>
        <rFont val="Calibri"/>
        <family val="2"/>
        <scheme val="minor"/>
      </rPr>
      <t>.</t>
    </r>
  </si>
  <si>
    <t>(Montants liés à l'évolution de l'indice des prix à la consommation. Un éventuel recalcul sera réalisé au moment du paiement par les services du ministère de la Recherche et de l'Enseignement supérieur.)</t>
  </si>
  <si>
    <t>Aide de promotion pour l'accueil d'étudiants 2024/2025 (BTS en alternance)</t>
  </si>
  <si>
    <t xml:space="preserve">
</t>
  </si>
  <si>
    <t>prénom(s)</t>
  </si>
  <si>
    <t>classe BTS</t>
  </si>
  <si>
    <t>Le présent formulaire fait partie intégrante de la déclaration pour l'aide de promotion de la formation en alternance pour organisme de formation.
Conformément à l'article 6 (2), alinéa 3, de la loi du 21 juillet 2023 ayant pour objet l'organisation de l'enseignement supérieur, l'organisme de formation qui accueille un étudiant stagiaire dans le cadre d'un progamme d'études BTS en alternance bénéficie d'une aide de promotion de la formation en alternance qui s'élève à 45 euros (n.i.100) par période de référence mensuelle et par étudiant stagiaire.
Le calcul du montant se fait moyennant la feuille calendrier (page 2) du présent document. Il y a lieu d'insérer le nombre d'heures d'encadrement par mois pour chaque étudiant. L'organisme de formation qui encadre plus de 10 stagiaires remplit plusieurs formulaires.
La déclaration complétée et dûment signée est transmise au lycée qui offre la formation BTS endéans le mois qui suit la fin du dernier stage encadré de l'année d'études concernée. Après contrôle et contresignature le lycée transmet la déclaration au ministère de la Recherche et de l'Enseignement supérieur dans les meilleurs délais.
Le ministère se réserve le droit de demander à l'organisme de formation la transmission électronique de ce fichier en vue du redressement d'éventuelles erreurs matérielles.</t>
  </si>
  <si>
    <t>Total</t>
  </si>
  <si>
    <t>Montant estimé en euros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</si>
</sst>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40C]_-;\-* #,##0.00\ [$€-40C]_-;_-* &quot;-&quot;??\ [$€-40C]_-;_-@_-"/>
    <numFmt numFmtId="165" formatCode="#,##0.0"/>
    <numFmt numFmtId="166" formatCode="#,##0.00&quot;€&quot;"/>
  </numFmts>
  <fonts count="12"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b/>
      <sz val="12"/>
      <color theme="1"/>
      <name val="Calibri"/>
      <family val="2"/>
      <scheme val="minor"/>
    </font>
    <font>
      <u/>
      <sz val="11"/>
      <color theme="10"/>
      <name val="Calibri"/>
      <family val="2"/>
      <scheme val="minor"/>
    </font>
    <font>
      <u/>
      <sz val="12"/>
      <color theme="10"/>
      <name val="Calibri"/>
      <family val="2"/>
      <scheme val="minor"/>
    </font>
    <font>
      <b/>
      <sz val="18"/>
      <color theme="1"/>
      <name val="Calibri"/>
      <family val="2"/>
      <scheme val="minor"/>
    </font>
    <font>
      <b/>
      <sz val="20"/>
      <color theme="1"/>
      <name val="Calibri"/>
      <family val="2"/>
      <scheme val="minor"/>
    </font>
    <font>
      <sz val="9"/>
      <color theme="1"/>
      <name val="Calibri"/>
      <family val="2"/>
      <scheme val="minor"/>
    </font>
    <font>
      <b/>
      <sz val="14"/>
      <color theme="1"/>
      <name val="Calibri"/>
      <family val="2"/>
      <scheme val="minor"/>
    </font>
    <font>
      <b/>
      <sz val="14"/>
      <color theme="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s>
  <borders count="13">
    <border>
      <left/>
      <right/>
      <top/>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34">
    <xf numFmtId="0" fontId="0" fillId="0" borderId="0" xfId="0"/>
    <xf numFmtId="0" fontId="0" fillId="0" borderId="0" xfId="0" applyBorder="1"/>
    <xf numFmtId="0" fontId="0" fillId="0" borderId="0" xfId="0" applyFill="1" applyBorder="1"/>
    <xf numFmtId="0" fontId="0" fillId="0" borderId="0" xfId="0" applyFill="1" applyBorder="1" applyAlignment="1">
      <alignment vertical="center"/>
    </xf>
    <xf numFmtId="0" fontId="0" fillId="0" borderId="0" xfId="0" applyBorder="1" applyAlignment="1">
      <alignment vertical="center"/>
    </xf>
    <xf numFmtId="0" fontId="0" fillId="0" borderId="0" xfId="0" applyFill="1"/>
    <xf numFmtId="0" fontId="2" fillId="0" borderId="0" xfId="0" applyFont="1" applyFill="1" applyBorder="1"/>
    <xf numFmtId="0" fontId="2" fillId="0" borderId="9" xfId="0" applyFont="1" applyFill="1" applyBorder="1" applyAlignment="1">
      <alignment horizontal="center" vertical="center"/>
    </xf>
    <xf numFmtId="0" fontId="2" fillId="0" borderId="9"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8" xfId="0" applyNumberFormat="1" applyFont="1" applyFill="1" applyBorder="1" applyAlignment="1">
      <alignment horizontal="center" vertical="center"/>
    </xf>
    <xf numFmtId="0" fontId="3" fillId="0" borderId="0" xfId="0" applyFont="1" applyFill="1" applyAlignment="1"/>
    <xf numFmtId="0" fontId="2" fillId="0" borderId="0" xfId="0" applyFont="1" applyFill="1" applyAlignment="1">
      <alignment vertical="center"/>
    </xf>
    <xf numFmtId="0" fontId="6" fillId="0" borderId="0" xfId="1" applyFont="1" applyFill="1" applyAlignment="1">
      <alignment vertical="center"/>
    </xf>
    <xf numFmtId="0" fontId="4" fillId="0" borderId="0" xfId="0" applyFont="1" applyFill="1" applyAlignment="1">
      <alignment horizontal="left" vertical="center"/>
    </xf>
    <xf numFmtId="0" fontId="4" fillId="0" borderId="0" xfId="0" applyFont="1" applyFill="1" applyBorder="1"/>
    <xf numFmtId="0" fontId="0" fillId="0" borderId="0" xfId="0" applyFill="1" applyBorder="1" applyAlignment="1">
      <alignment horizontal="center" vertical="center"/>
    </xf>
    <xf numFmtId="0" fontId="3" fillId="0" borderId="0" xfId="0" applyFont="1" applyFill="1" applyBorder="1" applyAlignment="1">
      <alignment horizontal="center"/>
    </xf>
    <xf numFmtId="0" fontId="3" fillId="0" borderId="0" xfId="0" applyFont="1" applyFill="1" applyBorder="1" applyAlignment="1">
      <alignment vertical="center"/>
    </xf>
    <xf numFmtId="0" fontId="2" fillId="0" borderId="0" xfId="0" applyFont="1" applyFill="1" applyAlignment="1">
      <alignment horizontal="center" vertical="center"/>
    </xf>
    <xf numFmtId="0" fontId="4" fillId="0" borderId="0" xfId="0" applyFont="1" applyFill="1" applyAlignment="1">
      <alignment vertical="center"/>
    </xf>
    <xf numFmtId="0" fontId="0" fillId="0" borderId="0" xfId="0" applyFill="1" applyBorder="1" applyAlignment="1">
      <alignment horizontal="right"/>
    </xf>
    <xf numFmtId="0" fontId="3" fillId="0" borderId="9" xfId="0" applyFont="1" applyFill="1" applyBorder="1" applyAlignment="1">
      <alignment vertical="center"/>
    </xf>
    <xf numFmtId="0" fontId="1" fillId="0" borderId="0" xfId="0" applyFont="1"/>
    <xf numFmtId="49" fontId="0" fillId="0" borderId="0" xfId="0" applyNumberFormat="1"/>
    <xf numFmtId="14" fontId="0" fillId="0" borderId="0" xfId="0" applyNumberFormat="1"/>
    <xf numFmtId="0" fontId="9" fillId="0" borderId="0" xfId="0" quotePrefix="1" applyFont="1"/>
    <xf numFmtId="0" fontId="0" fillId="0" borderId="0" xfId="0" applyAlignment="1">
      <alignment horizontal="right"/>
    </xf>
    <xf numFmtId="0" fontId="1" fillId="2" borderId="0" xfId="0" applyNumberFormat="1" applyFont="1" applyFill="1" applyBorder="1" applyAlignment="1">
      <alignment horizontal="center" vertical="center"/>
    </xf>
    <xf numFmtId="49" fontId="2" fillId="0" borderId="8" xfId="0" applyNumberFormat="1" applyFont="1" applyFill="1" applyBorder="1" applyAlignment="1" applyProtection="1">
      <alignment horizontal="left" vertical="center" wrapText="1"/>
      <protection locked="0"/>
    </xf>
    <xf numFmtId="49" fontId="2" fillId="2" borderId="0" xfId="0" applyNumberFormat="1" applyFont="1" applyFill="1" applyBorder="1" applyAlignment="1" applyProtection="1">
      <alignment horizontal="left" vertical="center" wrapText="1"/>
      <protection locked="0"/>
    </xf>
    <xf numFmtId="49" fontId="2" fillId="0" borderId="0" xfId="0" applyNumberFormat="1" applyFont="1" applyFill="1" applyBorder="1" applyAlignment="1" applyProtection="1">
      <alignment horizontal="left" vertical="center" wrapText="1"/>
      <protection locked="0"/>
    </xf>
    <xf numFmtId="0" fontId="2" fillId="0" borderId="0" xfId="0" applyFont="1" applyFill="1" applyAlignment="1">
      <alignment vertical="top" wrapText="1"/>
    </xf>
    <xf numFmtId="0" fontId="0" fillId="0" borderId="8" xfId="0" applyFill="1" applyBorder="1" applyAlignment="1">
      <alignment horizontal="center"/>
    </xf>
    <xf numFmtId="1" fontId="2" fillId="0" borderId="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 fontId="2" fillId="0" borderId="0" xfId="0" applyNumberFormat="1" applyFont="1" applyFill="1" applyBorder="1" applyAlignment="1" applyProtection="1">
      <alignment horizontal="left" vertical="center"/>
      <protection locked="0"/>
    </xf>
    <xf numFmtId="0" fontId="0" fillId="3" borderId="7" xfId="0" applyFill="1" applyBorder="1" applyAlignment="1" applyProtection="1">
      <alignment horizontal="center" vertical="center"/>
      <protection hidden="1"/>
    </xf>
    <xf numFmtId="0" fontId="10" fillId="3" borderId="6"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164" fontId="3" fillId="2" borderId="6" xfId="0" applyNumberFormat="1" applyFont="1" applyFill="1" applyBorder="1" applyAlignment="1" applyProtection="1">
      <alignment horizontal="center" vertical="center"/>
      <protection hidden="1"/>
    </xf>
    <xf numFmtId="0" fontId="0" fillId="0" borderId="9" xfId="0" applyBorder="1" applyProtection="1"/>
    <xf numFmtId="0" fontId="0" fillId="0" borderId="9" xfId="0" applyFill="1" applyBorder="1" applyProtection="1"/>
    <xf numFmtId="0" fontId="0" fillId="0" borderId="0" xfId="0" applyFill="1" applyBorder="1" applyProtection="1"/>
    <xf numFmtId="0" fontId="0" fillId="0" borderId="0" xfId="0" applyBorder="1" applyProtection="1"/>
    <xf numFmtId="0" fontId="0" fillId="0" borderId="8" xfId="0" applyBorder="1" applyProtection="1"/>
    <xf numFmtId="0" fontId="3" fillId="0" borderId="0" xfId="0" applyFont="1" applyFill="1" applyAlignment="1" applyProtection="1"/>
    <xf numFmtId="0" fontId="0" fillId="0" borderId="0" xfId="0" applyFill="1" applyProtection="1"/>
    <xf numFmtId="0" fontId="10" fillId="3" borderId="0" xfId="0" applyFont="1" applyFill="1" applyBorder="1" applyAlignment="1" applyProtection="1">
      <alignment horizontal="center" wrapText="1"/>
    </xf>
    <xf numFmtId="0" fontId="10" fillId="3" borderId="0" xfId="0" applyFont="1" applyFill="1" applyBorder="1" applyAlignment="1" applyProtection="1">
      <alignment horizontal="center"/>
    </xf>
    <xf numFmtId="0" fontId="4"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2" borderId="3"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3" fillId="0" borderId="0" xfId="0" applyFont="1" applyBorder="1" applyAlignment="1" applyProtection="1">
      <alignment vertical="center"/>
    </xf>
    <xf numFmtId="0" fontId="0" fillId="0" borderId="0" xfId="0" applyBorder="1" applyAlignment="1" applyProtection="1">
      <alignment vertical="center"/>
    </xf>
    <xf numFmtId="0" fontId="7" fillId="0" borderId="0" xfId="0" applyFont="1" applyFill="1" applyBorder="1" applyAlignment="1" applyProtection="1">
      <alignment vertical="center"/>
    </xf>
    <xf numFmtId="0" fontId="0" fillId="0" borderId="0" xfId="0" applyFill="1" applyBorder="1" applyAlignment="1" applyProtection="1">
      <alignment horizontal="center" vertical="center"/>
    </xf>
    <xf numFmtId="0" fontId="0" fillId="0" borderId="0" xfId="0" applyFill="1" applyBorder="1" applyAlignment="1" applyProtection="1">
      <alignment horizontal="left" vertical="center"/>
    </xf>
    <xf numFmtId="0" fontId="0" fillId="0" borderId="0" xfId="0" applyFill="1" applyBorder="1" applyAlignment="1" applyProtection="1">
      <alignment horizontal="right"/>
    </xf>
    <xf numFmtId="0" fontId="3" fillId="0" borderId="9" xfId="0" applyFont="1" applyFill="1" applyBorder="1" applyAlignment="1" applyProtection="1">
      <alignment vertical="center"/>
    </xf>
    <xf numFmtId="1" fontId="3" fillId="2" borderId="6" xfId="0" applyNumberFormat="1" applyFont="1" applyFill="1" applyBorder="1" applyAlignment="1" applyProtection="1">
      <alignment horizontal="center" vertical="center"/>
      <protection locked="0"/>
    </xf>
    <xf numFmtId="1" fontId="3" fillId="2" borderId="5" xfId="0" applyNumberFormat="1" applyFont="1" applyFill="1" applyBorder="1" applyAlignment="1" applyProtection="1">
      <alignment horizontal="center" vertical="center"/>
      <protection locked="0"/>
    </xf>
    <xf numFmtId="49" fontId="0" fillId="4" borderId="0" xfId="0" applyNumberFormat="1" applyFill="1"/>
    <xf numFmtId="0" fontId="0" fillId="4" borderId="0" xfId="0" applyFill="1"/>
    <xf numFmtId="0" fontId="10" fillId="2" borderId="5" xfId="0" applyNumberFormat="1" applyFont="1" applyFill="1" applyBorder="1" applyAlignment="1" applyProtection="1">
      <alignment horizontal="center" vertical="center"/>
    </xf>
    <xf numFmtId="0" fontId="10" fillId="2" borderId="0" xfId="0" applyFont="1" applyFill="1" applyBorder="1" applyAlignment="1" applyProtection="1">
      <alignment horizontal="center" wrapText="1"/>
    </xf>
    <xf numFmtId="1" fontId="3" fillId="2" borderId="0" xfId="0" applyNumberFormat="1" applyFont="1" applyFill="1" applyBorder="1" applyAlignment="1" applyProtection="1">
      <alignment horizontal="center" vertical="center"/>
      <protection locked="0"/>
    </xf>
    <xf numFmtId="0" fontId="0" fillId="2" borderId="0" xfId="0" applyFill="1" applyBorder="1" applyAlignment="1" applyProtection="1">
      <alignment horizontal="center" vertical="center"/>
    </xf>
    <xf numFmtId="0" fontId="0" fillId="2" borderId="0" xfId="0" applyFont="1" applyFill="1" applyBorder="1" applyAlignment="1" applyProtection="1">
      <alignment vertical="center"/>
      <protection hidden="1"/>
    </xf>
    <xf numFmtId="0" fontId="0" fillId="0" borderId="0" xfId="0" applyFill="1" applyBorder="1" applyAlignment="1" applyProtection="1">
      <alignment wrapText="1"/>
    </xf>
    <xf numFmtId="0" fontId="10" fillId="3" borderId="7" xfId="0" applyFont="1" applyFill="1" applyBorder="1" applyAlignment="1" applyProtection="1">
      <alignment horizontal="center" vertical="center" wrapText="1"/>
      <protection hidden="1"/>
    </xf>
    <xf numFmtId="0" fontId="0" fillId="0" borderId="0" xfId="0" applyBorder="1" applyAlignment="1" applyProtection="1">
      <alignment wrapText="1"/>
    </xf>
    <xf numFmtId="1" fontId="10" fillId="3" borderId="2" xfId="0" applyNumberFormat="1" applyFont="1" applyFill="1" applyBorder="1" applyAlignment="1" applyProtection="1">
      <alignment horizontal="center" vertical="center"/>
      <protection hidden="1"/>
    </xf>
    <xf numFmtId="1" fontId="10" fillId="3" borderId="6" xfId="0" applyNumberFormat="1" applyFont="1" applyFill="1" applyBorder="1" applyAlignment="1" applyProtection="1">
      <alignment horizontal="center" vertical="center"/>
      <protection hidden="1"/>
    </xf>
    <xf numFmtId="1" fontId="0" fillId="3" borderId="2" xfId="0" applyNumberFormat="1" applyFont="1" applyFill="1" applyBorder="1" applyAlignment="1" applyProtection="1">
      <alignment vertical="center"/>
      <protection hidden="1"/>
    </xf>
    <xf numFmtId="0" fontId="3" fillId="0" borderId="0" xfId="0" applyFont="1" applyFill="1" applyAlignment="1">
      <alignment horizontal="center"/>
    </xf>
    <xf numFmtId="0" fontId="1" fillId="0" borderId="0" xfId="0" applyFont="1" applyFill="1" applyBorder="1" applyAlignment="1">
      <alignment horizontal="center" vertical="center"/>
    </xf>
    <xf numFmtId="165" fontId="0" fillId="0" borderId="0" xfId="0" applyNumberFormat="1" applyFill="1" applyBorder="1" applyAlignment="1" applyProtection="1">
      <alignment horizontal="center" vertical="center"/>
      <protection hidden="1"/>
    </xf>
    <xf numFmtId="166" fontId="0" fillId="0" borderId="0" xfId="0" applyNumberFormat="1" applyFill="1" applyBorder="1" applyAlignment="1" applyProtection="1">
      <alignment horizontal="center" vertical="center"/>
      <protection hidden="1"/>
    </xf>
    <xf numFmtId="0" fontId="2" fillId="0" borderId="8" xfId="0" applyNumberFormat="1" applyFont="1" applyFill="1" applyBorder="1" applyAlignment="1" applyProtection="1">
      <alignment horizontal="left" vertical="center" wrapText="1"/>
      <protection locked="0"/>
    </xf>
    <xf numFmtId="0" fontId="2" fillId="2" borderId="0" xfId="0" applyNumberFormat="1" applyFont="1" applyFill="1" applyBorder="1" applyAlignment="1" applyProtection="1">
      <alignment horizontal="left" vertical="center" wrapText="1"/>
      <protection locked="0"/>
    </xf>
    <xf numFmtId="0" fontId="2" fillId="0" borderId="0" xfId="0" applyNumberFormat="1" applyFont="1" applyFill="1" applyBorder="1" applyAlignment="1" applyProtection="1">
      <alignment horizontal="left" vertical="center" wrapText="1"/>
      <protection locked="0"/>
    </xf>
    <xf numFmtId="0" fontId="0" fillId="3" borderId="3" xfId="0" applyFill="1" applyBorder="1" applyAlignment="1" applyProtection="1">
      <alignment horizontal="center" vertical="center"/>
    </xf>
    <xf numFmtId="0" fontId="3" fillId="3" borderId="1" xfId="0" applyFont="1" applyFill="1" applyBorder="1" applyAlignment="1" applyProtection="1">
      <alignment horizontal="center" vertical="center"/>
    </xf>
    <xf numFmtId="2" fontId="0" fillId="3" borderId="4" xfId="0" applyNumberFormat="1" applyFill="1" applyBorder="1" applyAlignment="1" applyProtection="1">
      <alignment horizontal="center" vertical="center"/>
      <protection hidden="1"/>
    </xf>
    <xf numFmtId="2" fontId="3" fillId="3" borderId="5" xfId="0" applyNumberFormat="1" applyFont="1" applyFill="1" applyBorder="1" applyAlignment="1" applyProtection="1">
      <alignment horizontal="center" vertical="center"/>
      <protection hidden="1"/>
    </xf>
    <xf numFmtId="2" fontId="0" fillId="3" borderId="4" xfId="0" applyNumberFormat="1" applyFill="1" applyBorder="1" applyAlignment="1" applyProtection="1">
      <alignment horizontal="center" vertical="center"/>
    </xf>
    <xf numFmtId="2" fontId="3" fillId="3" borderId="5" xfId="0" applyNumberFormat="1" applyFont="1" applyFill="1" applyBorder="1" applyAlignment="1" applyProtection="1">
      <alignment horizontal="center" vertical="center"/>
      <protection locked="0"/>
    </xf>
    <xf numFmtId="0" fontId="0" fillId="3" borderId="0" xfId="0"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8" fillId="2" borderId="11"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2" xfId="0" applyFont="1" applyFill="1" applyBorder="1" applyAlignment="1">
      <alignment horizontal="center" vertical="center"/>
    </xf>
    <xf numFmtId="0" fontId="2" fillId="0" borderId="11" xfId="0" applyFont="1" applyFill="1" applyBorder="1" applyAlignment="1" applyProtection="1">
      <alignment horizontal="left" vertical="center" wrapText="1"/>
      <protection locked="0"/>
    </xf>
    <xf numFmtId="0" fontId="2" fillId="0" borderId="10" xfId="0" applyFont="1" applyFill="1" applyBorder="1" applyAlignment="1" applyProtection="1">
      <alignment horizontal="left" vertical="center" wrapText="1"/>
      <protection locked="0"/>
    </xf>
    <xf numFmtId="0" fontId="2" fillId="0" borderId="12" xfId="0" applyFont="1" applyFill="1" applyBorder="1" applyAlignment="1" applyProtection="1">
      <alignment horizontal="left" vertical="center" wrapText="1"/>
      <protection locked="0"/>
    </xf>
    <xf numFmtId="166" fontId="0" fillId="0" borderId="1" xfId="0" applyNumberFormat="1" applyFill="1" applyBorder="1" applyAlignment="1" applyProtection="1">
      <alignment horizontal="center" vertical="center"/>
      <protection hidden="1"/>
    </xf>
    <xf numFmtId="166" fontId="0" fillId="0" borderId="5" xfId="0" applyNumberFormat="1" applyFill="1" applyBorder="1" applyAlignment="1" applyProtection="1">
      <alignment horizontal="center" vertical="center"/>
      <protection hidden="1"/>
    </xf>
    <xf numFmtId="0" fontId="4" fillId="0" borderId="0" xfId="0" applyFont="1" applyFill="1" applyAlignment="1">
      <alignment horizontal="left" vertical="center" wrapText="1"/>
    </xf>
    <xf numFmtId="0" fontId="3" fillId="0" borderId="0" xfId="0" applyFont="1" applyFill="1" applyAlignment="1">
      <alignment horizont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165" fontId="0" fillId="0" borderId="1" xfId="0" applyNumberFormat="1" applyFill="1" applyBorder="1" applyAlignment="1" applyProtection="1">
      <alignment horizontal="center" vertical="center"/>
      <protection hidden="1"/>
    </xf>
    <xf numFmtId="165" fontId="0" fillId="0" borderId="5" xfId="0" applyNumberFormat="1" applyFill="1" applyBorder="1" applyAlignment="1" applyProtection="1">
      <alignment horizontal="center" vertical="center"/>
      <protection hidden="1"/>
    </xf>
    <xf numFmtId="0" fontId="2" fillId="0" borderId="0" xfId="0" applyFont="1" applyFill="1" applyAlignment="1">
      <alignment horizontal="justify" vertical="top" wrapText="1"/>
    </xf>
    <xf numFmtId="0" fontId="2" fillId="0" borderId="11"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4" fillId="0" borderId="3" xfId="0" applyFont="1" applyFill="1" applyBorder="1" applyAlignment="1" applyProtection="1">
      <alignment horizontal="left" vertical="center" wrapText="1"/>
      <protection hidden="1"/>
    </xf>
    <xf numFmtId="0" fontId="4" fillId="0" borderId="8" xfId="0" applyFont="1" applyFill="1" applyBorder="1" applyAlignment="1" applyProtection="1">
      <alignment horizontal="left" vertical="center" wrapText="1"/>
      <protection hidden="1"/>
    </xf>
    <xf numFmtId="0" fontId="4" fillId="0" borderId="1" xfId="0" applyFont="1" applyFill="1" applyBorder="1" applyAlignment="1" applyProtection="1">
      <alignment horizontal="left" vertical="center" wrapText="1"/>
      <protection hidden="1"/>
    </xf>
    <xf numFmtId="0" fontId="4" fillId="0" borderId="9" xfId="0" applyFont="1" applyFill="1" applyBorder="1" applyAlignment="1" applyProtection="1">
      <alignment horizontal="left" vertical="center" wrapText="1"/>
      <protection hidden="1"/>
    </xf>
    <xf numFmtId="0" fontId="0" fillId="0" borderId="8" xfId="0" applyFill="1" applyBorder="1" applyAlignment="1" applyProtection="1">
      <alignment horizontal="center"/>
    </xf>
    <xf numFmtId="0" fontId="2" fillId="0" borderId="8" xfId="0" applyFont="1" applyFill="1" applyBorder="1" applyAlignment="1" applyProtection="1">
      <alignment horizontal="left" vertical="center" wrapText="1"/>
      <protection hidden="1"/>
    </xf>
    <xf numFmtId="0" fontId="2" fillId="0" borderId="4" xfId="0" applyFont="1" applyFill="1" applyBorder="1" applyAlignment="1" applyProtection="1">
      <alignment horizontal="left" vertical="center" wrapText="1"/>
      <protection hidden="1"/>
    </xf>
    <xf numFmtId="0" fontId="2" fillId="0" borderId="9" xfId="0" applyFont="1" applyFill="1" applyBorder="1" applyAlignment="1" applyProtection="1">
      <alignment horizontal="left" vertical="center" wrapText="1"/>
      <protection hidden="1"/>
    </xf>
    <xf numFmtId="0" fontId="2" fillId="0" borderId="5" xfId="0" applyFont="1" applyFill="1" applyBorder="1" applyAlignment="1" applyProtection="1">
      <alignment horizontal="left" vertical="center" wrapText="1"/>
      <protection hidden="1"/>
    </xf>
    <xf numFmtId="0" fontId="0" fillId="3" borderId="3" xfId="0" applyFill="1" applyBorder="1" applyAlignment="1" applyProtection="1">
      <alignment horizontal="center" vertical="center"/>
    </xf>
    <xf numFmtId="0" fontId="0" fillId="3" borderId="8" xfId="0" applyFill="1" applyBorder="1" applyAlignment="1" applyProtection="1">
      <alignment horizontal="center" vertical="center"/>
    </xf>
    <xf numFmtId="0" fontId="0" fillId="3" borderId="4" xfId="0" applyFill="1" applyBorder="1" applyAlignment="1" applyProtection="1">
      <alignment horizontal="center" vertical="center"/>
    </xf>
    <xf numFmtId="0" fontId="2" fillId="3" borderId="11" xfId="0" applyFont="1" applyFill="1" applyBorder="1" applyAlignment="1" applyProtection="1">
      <alignment horizontal="center" vertical="center" wrapText="1"/>
      <protection hidden="1"/>
    </xf>
    <xf numFmtId="0" fontId="2" fillId="3" borderId="12" xfId="0" applyFont="1" applyFill="1" applyBorder="1" applyAlignment="1" applyProtection="1">
      <alignment horizontal="center" vertical="center" wrapText="1"/>
      <protection hidden="1"/>
    </xf>
    <xf numFmtId="0" fontId="10" fillId="3" borderId="3" xfId="0" applyFont="1" applyFill="1" applyBorder="1" applyAlignment="1" applyProtection="1">
      <alignment horizontal="center" vertical="center"/>
      <protection hidden="1"/>
    </xf>
    <xf numFmtId="0" fontId="10" fillId="3" borderId="4" xfId="0" applyFont="1" applyFill="1" applyBorder="1" applyAlignment="1" applyProtection="1">
      <alignment horizontal="center" vertical="center"/>
      <protection hidden="1"/>
    </xf>
    <xf numFmtId="164" fontId="3" fillId="2" borderId="1" xfId="0" applyNumberFormat="1" applyFont="1" applyFill="1" applyBorder="1" applyAlignment="1" applyProtection="1">
      <alignment horizontal="center" vertical="center"/>
      <protection hidden="1"/>
    </xf>
    <xf numFmtId="164" fontId="3" fillId="2" borderId="5"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center"/>
    </xf>
    <xf numFmtId="0" fontId="10" fillId="3" borderId="3" xfId="0" applyFont="1" applyFill="1" applyBorder="1" applyAlignment="1" applyProtection="1">
      <alignment horizontal="center" vertical="center" wrapText="1"/>
      <protection hidden="1"/>
    </xf>
    <xf numFmtId="0" fontId="10" fillId="3" borderId="4" xfId="0" applyFont="1" applyFill="1" applyBorder="1" applyAlignment="1" applyProtection="1">
      <alignment horizontal="center" vertical="center" wrapText="1"/>
      <protection hidden="1"/>
    </xf>
    <xf numFmtId="0" fontId="10" fillId="3" borderId="8" xfId="0" applyFont="1" applyFill="1" applyBorder="1" applyAlignment="1" applyProtection="1">
      <alignment horizontal="center" vertical="center" wrapText="1"/>
      <protection hidden="1"/>
    </xf>
    <xf numFmtId="164" fontId="3" fillId="2" borderId="9" xfId="0" applyNumberFormat="1" applyFont="1" applyFill="1" applyBorder="1" applyAlignment="1" applyProtection="1">
      <alignment horizontal="center" vertical="center"/>
      <protection hidden="1"/>
    </xf>
  </cellXfs>
  <cellStyles count="2">
    <cellStyle name="Hyperlink" xfId="1" builtinId="8"/>
    <cellStyle name="Normal" xfId="0" builtinId="0"/>
  </cellStyles>
  <dxfs count="9">
    <dxf>
      <font>
        <b val="0"/>
        <i val="0"/>
        <strike val="0"/>
        <condense val="0"/>
        <extend val="0"/>
        <outline val="0"/>
        <shadow val="0"/>
        <u val="none"/>
        <vertAlign val="baseline"/>
        <sz val="12"/>
        <color theme="1"/>
        <name val="Calibri"/>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minor"/>
      </font>
      <numFmt numFmtId="30" formatCode="@"/>
      <fill>
        <patternFill patternType="solid">
          <fgColor indexed="64"/>
          <bgColor theme="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scheme val="minor"/>
      </font>
      <numFmt numFmtId="30" formatCode="@"/>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alignment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3455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F29" totalsRowShown="0" headerRowDxfId="8" dataDxfId="6" headerRowBorderDxfId="7" tableBorderDxfId="5">
  <tableColumns count="5">
    <tableColumn id="1" xr3:uid="{00000000-0010-0000-0000-000001000000}" name="#" dataDxfId="4"/>
    <tableColumn id="2" xr3:uid="{00000000-0010-0000-0000-000002000000}" name="nom" dataDxfId="3"/>
    <tableColumn id="7" xr3:uid="{A2524657-0BBE-41F4-B821-0D59EBE23307}" name="prénom(s)" dataDxfId="2"/>
    <tableColumn id="3" xr3:uid="{00000000-0010-0000-0000-000003000000}" name="classe BTS" dataDxfId="1"/>
    <tableColumn id="4" xr3:uid="{00000000-0010-0000-0000-000004000000}" name="matricule"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44"/>
  <sheetViews>
    <sheetView showGridLines="0" view="pageLayout" topLeftCell="A15" zoomScale="55" zoomScaleNormal="55" zoomScalePageLayoutView="55" workbookViewId="0">
      <selection activeCell="D15" sqref="D15:E15"/>
    </sheetView>
  </sheetViews>
  <sheetFormatPr defaultColWidth="8.88671875" defaultRowHeight="14.4" x14ac:dyDescent="0.3"/>
  <cols>
    <col min="1" max="1" width="14.33203125" style="2" customWidth="1"/>
    <col min="2" max="2" width="6.44140625" style="2" customWidth="1"/>
    <col min="3" max="3" width="27.6640625" style="2" customWidth="1"/>
    <col min="4" max="4" width="33" style="2" customWidth="1"/>
    <col min="5" max="5" width="20.88671875" style="1" customWidth="1"/>
    <col min="6" max="6" width="22.5546875" style="1" customWidth="1"/>
    <col min="7" max="7" width="7.109375" style="1" customWidth="1"/>
    <col min="8" max="16384" width="8.88671875" style="1"/>
  </cols>
  <sheetData>
    <row r="1" spans="1:8" ht="60" customHeight="1" x14ac:dyDescent="0.3">
      <c r="A1" s="94" t="s">
        <v>64</v>
      </c>
      <c r="B1" s="95"/>
      <c r="C1" s="95"/>
      <c r="D1" s="95"/>
      <c r="E1" s="95"/>
      <c r="F1" s="95"/>
      <c r="G1" s="96"/>
      <c r="H1" s="2"/>
    </row>
    <row r="2" spans="1:8" ht="3" customHeight="1" x14ac:dyDescent="0.35">
      <c r="A2" s="103"/>
      <c r="B2" s="103"/>
      <c r="C2" s="103"/>
      <c r="D2" s="79"/>
      <c r="E2" s="2"/>
      <c r="F2" s="2"/>
      <c r="G2" s="2"/>
      <c r="H2" s="2"/>
    </row>
    <row r="3" spans="1:8" ht="9" customHeight="1" x14ac:dyDescent="0.35">
      <c r="A3" s="11"/>
      <c r="B3" s="11"/>
      <c r="C3" s="11"/>
      <c r="D3" s="11"/>
      <c r="E3" s="2"/>
      <c r="F3" s="2"/>
      <c r="G3" s="2"/>
      <c r="H3" s="2"/>
    </row>
    <row r="4" spans="1:8" ht="24" customHeight="1" x14ac:dyDescent="0.3">
      <c r="A4" s="102" t="s">
        <v>58</v>
      </c>
      <c r="B4" s="102"/>
      <c r="C4" s="102"/>
      <c r="D4" s="32"/>
      <c r="E4" s="32"/>
      <c r="F4" s="32"/>
      <c r="G4" s="2"/>
      <c r="H4" s="2"/>
    </row>
    <row r="5" spans="1:8" ht="24" customHeight="1" x14ac:dyDescent="0.3">
      <c r="A5" s="108" t="s">
        <v>68</v>
      </c>
      <c r="B5" s="108"/>
      <c r="C5" s="108"/>
      <c r="D5" s="108"/>
      <c r="E5" s="108"/>
      <c r="F5" s="108"/>
      <c r="G5" s="108"/>
      <c r="H5" s="2"/>
    </row>
    <row r="6" spans="1:8" ht="24" customHeight="1" x14ac:dyDescent="0.3">
      <c r="A6" s="108"/>
      <c r="B6" s="108"/>
      <c r="C6" s="108"/>
      <c r="D6" s="108"/>
      <c r="E6" s="108"/>
      <c r="F6" s="108"/>
      <c r="G6" s="108"/>
      <c r="H6" s="2"/>
    </row>
    <row r="7" spans="1:8" ht="163.19999999999999" customHeight="1" x14ac:dyDescent="0.3">
      <c r="A7" s="108"/>
      <c r="B7" s="108"/>
      <c r="C7" s="108"/>
      <c r="D7" s="108"/>
      <c r="E7" s="108"/>
      <c r="F7" s="108"/>
      <c r="G7" s="108"/>
      <c r="H7" s="2"/>
    </row>
    <row r="8" spans="1:8" ht="24" customHeight="1" x14ac:dyDescent="0.3">
      <c r="A8" s="12"/>
      <c r="B8" s="13"/>
      <c r="C8" s="12"/>
      <c r="D8" s="12"/>
      <c r="E8" s="2"/>
      <c r="F8" s="2"/>
      <c r="G8" s="2"/>
      <c r="H8" s="2"/>
    </row>
    <row r="9" spans="1:8" ht="39.6" customHeight="1" x14ac:dyDescent="0.3">
      <c r="A9" s="102" t="s">
        <v>30</v>
      </c>
      <c r="B9" s="102"/>
      <c r="C9" s="97"/>
      <c r="D9" s="98"/>
      <c r="E9" s="98"/>
      <c r="F9" s="98"/>
      <c r="G9" s="99"/>
      <c r="H9" s="2"/>
    </row>
    <row r="10" spans="1:8" ht="7.5" customHeight="1" x14ac:dyDescent="0.3">
      <c r="A10" s="12"/>
      <c r="B10" s="13"/>
      <c r="C10" s="12"/>
      <c r="D10" s="12"/>
      <c r="E10" s="2"/>
      <c r="F10" s="2"/>
      <c r="G10" s="2"/>
      <c r="H10" s="2"/>
    </row>
    <row r="11" spans="1:8" s="4" customFormat="1" ht="39.6" customHeight="1" x14ac:dyDescent="0.3">
      <c r="A11" s="20" t="s">
        <v>27</v>
      </c>
      <c r="B11" s="3"/>
      <c r="C11" s="97"/>
      <c r="D11" s="98"/>
      <c r="E11" s="98"/>
      <c r="F11" s="98"/>
      <c r="G11" s="99"/>
      <c r="H11" s="3"/>
    </row>
    <row r="12" spans="1:8" ht="7.5" customHeight="1" x14ac:dyDescent="0.3">
      <c r="A12" s="14"/>
      <c r="C12" s="19"/>
      <c r="D12" s="19"/>
      <c r="E12" s="19"/>
      <c r="F12" s="19"/>
      <c r="G12" s="2"/>
      <c r="H12" s="2"/>
    </row>
    <row r="13" spans="1:8" s="4" customFormat="1" ht="39.6" customHeight="1" x14ac:dyDescent="0.3">
      <c r="A13" s="20" t="s">
        <v>28</v>
      </c>
      <c r="B13" s="3"/>
      <c r="C13" s="97"/>
      <c r="D13" s="98"/>
      <c r="E13" s="98"/>
      <c r="F13" s="98"/>
      <c r="G13" s="99"/>
      <c r="H13" s="3"/>
    </row>
    <row r="14" spans="1:8" ht="8.1" customHeight="1" x14ac:dyDescent="0.3">
      <c r="A14" s="14"/>
      <c r="C14" s="19"/>
      <c r="D14" s="19"/>
      <c r="E14" s="19"/>
      <c r="F14" s="19"/>
      <c r="G14" s="2"/>
      <c r="H14" s="2"/>
    </row>
    <row r="15" spans="1:8" s="4" customFormat="1" ht="24" customHeight="1" x14ac:dyDescent="0.3">
      <c r="A15" s="20" t="s">
        <v>14</v>
      </c>
      <c r="B15" s="3"/>
      <c r="C15" s="12"/>
      <c r="D15" s="109"/>
      <c r="E15" s="110"/>
      <c r="F15" s="3"/>
      <c r="G15" s="3"/>
      <c r="H15" s="3"/>
    </row>
    <row r="16" spans="1:8" ht="39.6" customHeight="1" x14ac:dyDescent="0.3">
      <c r="A16" s="12"/>
      <c r="B16" s="6"/>
      <c r="C16" s="6"/>
      <c r="D16" s="6"/>
      <c r="E16" s="2"/>
      <c r="F16" s="2"/>
      <c r="G16" s="2"/>
      <c r="H16" s="2"/>
    </row>
    <row r="17" spans="1:8" ht="24" customHeight="1" x14ac:dyDescent="0.3">
      <c r="A17" s="12"/>
      <c r="B17" s="15" t="s">
        <v>16</v>
      </c>
      <c r="C17" s="6"/>
      <c r="D17" s="6"/>
      <c r="E17" s="2"/>
      <c r="F17" s="2"/>
      <c r="G17" s="2"/>
      <c r="H17" s="2"/>
    </row>
    <row r="18" spans="1:8" ht="9" customHeight="1" x14ac:dyDescent="0.3">
      <c r="A18" s="12"/>
      <c r="B18" s="5"/>
      <c r="C18" s="6"/>
      <c r="D18" s="6"/>
      <c r="E18" s="2"/>
      <c r="F18" s="2"/>
      <c r="G18" s="2"/>
      <c r="H18" s="2"/>
    </row>
    <row r="19" spans="1:8" ht="24" customHeight="1" x14ac:dyDescent="0.3">
      <c r="A19" s="12"/>
      <c r="B19" s="7" t="s">
        <v>12</v>
      </c>
      <c r="C19" s="8" t="s">
        <v>13</v>
      </c>
      <c r="D19" s="8" t="s">
        <v>66</v>
      </c>
      <c r="E19" s="8" t="s">
        <v>67</v>
      </c>
      <c r="F19" s="8" t="s">
        <v>0</v>
      </c>
      <c r="G19" s="2"/>
      <c r="H19" s="2"/>
    </row>
    <row r="20" spans="1:8" ht="34.5" customHeight="1" x14ac:dyDescent="0.3">
      <c r="A20" s="12"/>
      <c r="B20" s="10">
        <v>1</v>
      </c>
      <c r="C20" s="29"/>
      <c r="D20" s="29"/>
      <c r="E20" s="83"/>
      <c r="F20" s="34"/>
      <c r="G20" s="2"/>
      <c r="H20" s="2"/>
    </row>
    <row r="21" spans="1:8" ht="34.5" customHeight="1" x14ac:dyDescent="0.3">
      <c r="A21" s="12"/>
      <c r="B21" s="28">
        <v>2</v>
      </c>
      <c r="C21" s="30"/>
      <c r="D21" s="30"/>
      <c r="E21" s="84"/>
      <c r="F21" s="35"/>
      <c r="G21" s="2"/>
      <c r="H21" s="2"/>
    </row>
    <row r="22" spans="1:8" ht="34.5" customHeight="1" x14ac:dyDescent="0.3">
      <c r="A22" s="12"/>
      <c r="B22" s="9">
        <v>3</v>
      </c>
      <c r="C22" s="31"/>
      <c r="D22" s="31"/>
      <c r="E22" s="85"/>
      <c r="F22" s="36"/>
      <c r="G22" s="2"/>
      <c r="H22" s="2"/>
    </row>
    <row r="23" spans="1:8" ht="34.5" customHeight="1" x14ac:dyDescent="0.3">
      <c r="A23" s="12"/>
      <c r="B23" s="28">
        <v>4</v>
      </c>
      <c r="C23" s="30"/>
      <c r="D23" s="30"/>
      <c r="E23" s="84"/>
      <c r="F23" s="35"/>
      <c r="G23" s="2"/>
      <c r="H23" s="2"/>
    </row>
    <row r="24" spans="1:8" ht="34.5" customHeight="1" x14ac:dyDescent="0.3">
      <c r="A24" s="12"/>
      <c r="B24" s="9">
        <v>5</v>
      </c>
      <c r="C24" s="31"/>
      <c r="D24" s="31"/>
      <c r="E24" s="85"/>
      <c r="F24" s="36"/>
      <c r="G24" s="2"/>
      <c r="H24" s="2"/>
    </row>
    <row r="25" spans="1:8" ht="34.5" customHeight="1" x14ac:dyDescent="0.3">
      <c r="A25" s="12"/>
      <c r="B25" s="28">
        <v>6</v>
      </c>
      <c r="C25" s="30"/>
      <c r="D25" s="30"/>
      <c r="E25" s="84"/>
      <c r="F25" s="35"/>
      <c r="G25" s="2"/>
      <c r="H25" s="2"/>
    </row>
    <row r="26" spans="1:8" ht="34.5" customHeight="1" x14ac:dyDescent="0.3">
      <c r="A26" s="12"/>
      <c r="B26" s="9">
        <v>7</v>
      </c>
      <c r="C26" s="31"/>
      <c r="D26" s="31"/>
      <c r="E26" s="85"/>
      <c r="F26" s="36"/>
      <c r="G26" s="2"/>
      <c r="H26" s="2"/>
    </row>
    <row r="27" spans="1:8" ht="34.5" customHeight="1" x14ac:dyDescent="0.3">
      <c r="A27" s="12"/>
      <c r="B27" s="28">
        <v>8</v>
      </c>
      <c r="C27" s="30"/>
      <c r="D27" s="30"/>
      <c r="E27" s="84"/>
      <c r="F27" s="35"/>
      <c r="G27" s="2"/>
      <c r="H27" s="2"/>
    </row>
    <row r="28" spans="1:8" ht="34.5" customHeight="1" x14ac:dyDescent="0.3">
      <c r="A28" s="12"/>
      <c r="B28" s="9">
        <v>9</v>
      </c>
      <c r="C28" s="31"/>
      <c r="D28" s="31"/>
      <c r="E28" s="85"/>
      <c r="F28" s="36"/>
      <c r="G28" s="2"/>
      <c r="H28" s="2"/>
    </row>
    <row r="29" spans="1:8" ht="34.5" customHeight="1" x14ac:dyDescent="0.3">
      <c r="A29" s="12"/>
      <c r="B29" s="28">
        <v>10</v>
      </c>
      <c r="C29" s="30"/>
      <c r="D29" s="30"/>
      <c r="E29" s="84"/>
      <c r="F29" s="35"/>
      <c r="G29" s="2"/>
      <c r="H29" s="2"/>
    </row>
    <row r="30" spans="1:8" ht="24" customHeight="1" x14ac:dyDescent="0.3">
      <c r="E30" s="2"/>
      <c r="F30" s="2"/>
      <c r="G30" s="2"/>
      <c r="H30" s="2"/>
    </row>
    <row r="31" spans="1:8" ht="10.5" customHeight="1" x14ac:dyDescent="0.3">
      <c r="A31" s="16"/>
      <c r="B31" s="16"/>
      <c r="C31" s="16"/>
      <c r="D31" s="16"/>
      <c r="E31" s="2"/>
      <c r="F31" s="2"/>
      <c r="G31" s="2"/>
      <c r="H31" s="2"/>
    </row>
    <row r="32" spans="1:8" ht="24.6" customHeight="1" x14ac:dyDescent="0.3">
      <c r="A32" s="1"/>
      <c r="B32" s="104" t="s">
        <v>52</v>
      </c>
      <c r="C32" s="105"/>
      <c r="D32" s="80"/>
      <c r="E32" s="2"/>
      <c r="F32" s="2"/>
      <c r="G32" s="2"/>
      <c r="H32" s="2"/>
    </row>
    <row r="33" spans="1:8" ht="24.6" customHeight="1" x14ac:dyDescent="0.3">
      <c r="A33" s="1"/>
      <c r="B33" s="106">
        <f>SUM(Calendrier!N9:N31)</f>
        <v>0</v>
      </c>
      <c r="C33" s="107"/>
      <c r="D33" s="81"/>
      <c r="E33" s="2"/>
      <c r="F33" s="2"/>
      <c r="G33" s="2"/>
      <c r="H33" s="2"/>
    </row>
    <row r="34" spans="1:8" ht="24.6" customHeight="1" x14ac:dyDescent="0.3">
      <c r="A34" s="16"/>
      <c r="B34" s="104" t="s">
        <v>70</v>
      </c>
      <c r="C34" s="105"/>
      <c r="D34" s="80"/>
      <c r="E34" s="2"/>
      <c r="F34" s="2"/>
      <c r="G34" s="2"/>
      <c r="H34" s="2"/>
    </row>
    <row r="35" spans="1:8" ht="24.6" customHeight="1" x14ac:dyDescent="0.3">
      <c r="A35" s="16"/>
      <c r="B35" s="100">
        <f>Calendrier!A42</f>
        <v>0</v>
      </c>
      <c r="C35" s="101"/>
      <c r="D35" s="82"/>
      <c r="E35" s="2"/>
      <c r="F35" s="2"/>
      <c r="G35" s="2"/>
      <c r="H35" s="2"/>
    </row>
    <row r="36" spans="1:8" ht="13.5" customHeight="1" x14ac:dyDescent="0.3">
      <c r="E36" s="2"/>
      <c r="F36" s="2"/>
      <c r="G36" s="2"/>
      <c r="H36" s="2"/>
    </row>
    <row r="37" spans="1:8" ht="26.25" customHeight="1" x14ac:dyDescent="0.35">
      <c r="C37" s="17"/>
      <c r="D37" s="17"/>
      <c r="E37" s="2"/>
      <c r="F37" s="2"/>
      <c r="G37" s="2"/>
      <c r="H37" s="2"/>
    </row>
    <row r="38" spans="1:8" ht="24" customHeight="1" x14ac:dyDescent="0.3">
      <c r="A38" s="1"/>
      <c r="B38" s="21" t="s">
        <v>31</v>
      </c>
      <c r="C38" s="22"/>
      <c r="D38" s="18"/>
      <c r="F38" s="2"/>
      <c r="G38" s="2"/>
      <c r="H38" s="2"/>
    </row>
    <row r="39" spans="1:8" ht="12" customHeight="1" x14ac:dyDescent="0.3">
      <c r="C39" s="18"/>
      <c r="D39" s="18"/>
      <c r="F39" s="33" t="s">
        <v>32</v>
      </c>
      <c r="G39" s="2"/>
      <c r="H39" s="2"/>
    </row>
    <row r="40" spans="1:8" ht="12" customHeight="1" x14ac:dyDescent="0.3">
      <c r="E40" s="2"/>
      <c r="F40" s="2"/>
      <c r="G40" s="2"/>
      <c r="H40" s="2"/>
    </row>
    <row r="41" spans="1:8" ht="12" customHeight="1" x14ac:dyDescent="0.3">
      <c r="E41" s="2"/>
      <c r="F41" s="2"/>
      <c r="G41" s="2"/>
      <c r="H41" s="2"/>
    </row>
    <row r="42" spans="1:8" x14ac:dyDescent="0.3">
      <c r="E42" s="2"/>
      <c r="F42" s="2"/>
      <c r="G42" s="2"/>
      <c r="H42" s="2"/>
    </row>
    <row r="43" spans="1:8" x14ac:dyDescent="0.3">
      <c r="E43" s="2"/>
      <c r="F43" s="2"/>
      <c r="G43" s="2"/>
      <c r="H43" s="2"/>
    </row>
    <row r="44" spans="1:8" x14ac:dyDescent="0.3">
      <c r="E44" s="2"/>
      <c r="F44" s="2"/>
      <c r="G44" s="2"/>
      <c r="H44" s="2"/>
    </row>
  </sheetData>
  <sheetProtection algorithmName="SHA-512" hashValue="WhEEc6lLYwnzsvyIgwo6Lvtwk4Jx1Ol2oaC+8im5dIgxbfmcNTtRrJZ/VgW+uTf50OsLcUAWLT1BzWunuXtq2g==" saltValue="Dn6XldL+BnOfJloxbLGGyA==" spinCount="100000" sheet="1" selectLockedCells="1"/>
  <mergeCells count="13">
    <mergeCell ref="A1:G1"/>
    <mergeCell ref="C9:G9"/>
    <mergeCell ref="C11:G11"/>
    <mergeCell ref="C13:G13"/>
    <mergeCell ref="B35:C35"/>
    <mergeCell ref="A9:B9"/>
    <mergeCell ref="A2:C2"/>
    <mergeCell ref="B32:C32"/>
    <mergeCell ref="B33:C33"/>
    <mergeCell ref="B34:C34"/>
    <mergeCell ref="A5:G7"/>
    <mergeCell ref="D15:E15"/>
    <mergeCell ref="A4:C4"/>
  </mergeCells>
  <conditionalFormatting sqref="C20:D29">
    <cfRule type="expression" priority="4">
      <formula>ROW() &gt; #REF! + 1</formula>
    </cfRule>
  </conditionalFormatting>
  <pageMargins left="0.98425196850393704" right="0.78740157480314965" top="1.5748031496062993" bottom="0.39370078740157483" header="0.78740157480314965" footer="0.39370078740157483"/>
  <pageSetup paperSize="9" scale="60" orientation="portrait" r:id="rId1"/>
  <headerFooter scaleWithDoc="0" alignWithMargins="0">
    <oddHeader xml:space="preserve">&amp;L&amp;G&amp;C
&amp;G&amp;R&amp;G </oddHead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43"/>
  <sheetViews>
    <sheetView showGridLines="0" tabSelected="1" showRuler="0" view="pageLayout" topLeftCell="A3" zoomScale="55" zoomScaleNormal="55" zoomScalePageLayoutView="55" workbookViewId="0">
      <selection activeCell="L33" sqref="L33"/>
    </sheetView>
  </sheetViews>
  <sheetFormatPr defaultColWidth="8.88671875" defaultRowHeight="14.4" x14ac:dyDescent="0.3"/>
  <cols>
    <col min="1" max="1" width="12.88671875" style="44" customWidth="1"/>
    <col min="2" max="2" width="9.44140625" style="43" customWidth="1"/>
    <col min="3" max="7" width="17.88671875" style="43" customWidth="1"/>
    <col min="8" max="12" width="17.88671875" style="44" customWidth="1"/>
    <col min="13" max="13" width="5.5546875" style="44" customWidth="1"/>
    <col min="14" max="14" width="14.6640625" style="44" customWidth="1"/>
    <col min="15" max="15" width="9" style="44" hidden="1" customWidth="1"/>
    <col min="16" max="16" width="0.44140625" style="44" customWidth="1"/>
    <col min="17" max="17" width="14.88671875" style="44" customWidth="1"/>
    <col min="18" max="18" width="15.33203125" style="44" customWidth="1"/>
    <col min="19" max="16384" width="8.88671875" style="44"/>
  </cols>
  <sheetData>
    <row r="1" spans="1:17" x14ac:dyDescent="0.3">
      <c r="A1" s="41"/>
      <c r="B1" s="42"/>
    </row>
    <row r="2" spans="1:17" ht="27" customHeight="1" x14ac:dyDescent="0.3">
      <c r="A2" s="111">
        <f>Etudiants!C9</f>
        <v>0</v>
      </c>
      <c r="B2" s="112"/>
      <c r="C2" s="112"/>
      <c r="D2" s="112"/>
      <c r="E2" s="112"/>
      <c r="F2" s="112"/>
      <c r="G2" s="112"/>
      <c r="H2" s="45"/>
      <c r="I2" s="116">
        <f>Etudiants!C11</f>
        <v>0</v>
      </c>
      <c r="J2" s="116"/>
      <c r="K2" s="116"/>
      <c r="L2" s="116"/>
      <c r="M2" s="116"/>
      <c r="N2" s="116"/>
      <c r="O2" s="116"/>
      <c r="P2" s="116"/>
      <c r="Q2" s="117"/>
    </row>
    <row r="3" spans="1:17" ht="27" customHeight="1" x14ac:dyDescent="0.3">
      <c r="A3" s="113"/>
      <c r="B3" s="114"/>
      <c r="C3" s="114"/>
      <c r="D3" s="114"/>
      <c r="E3" s="114"/>
      <c r="F3" s="114"/>
      <c r="G3" s="114"/>
      <c r="H3" s="41"/>
      <c r="I3" s="118">
        <f>Etudiants!C13</f>
        <v>0</v>
      </c>
      <c r="J3" s="118"/>
      <c r="K3" s="118"/>
      <c r="L3" s="118"/>
      <c r="M3" s="118"/>
      <c r="N3" s="118"/>
      <c r="O3" s="118"/>
      <c r="P3" s="118"/>
      <c r="Q3" s="119"/>
    </row>
    <row r="4" spans="1:17" s="43" customFormat="1" ht="8.25" customHeight="1" x14ac:dyDescent="0.35">
      <c r="B4" s="46"/>
      <c r="C4" s="46"/>
      <c r="D4" s="46"/>
      <c r="E4" s="47"/>
      <c r="F4" s="47"/>
    </row>
    <row r="5" spans="1:17" s="43" customFormat="1" ht="8.25" customHeight="1" x14ac:dyDescent="0.3"/>
    <row r="6" spans="1:17" s="43" customFormat="1" ht="20.25" customHeight="1" x14ac:dyDescent="0.35">
      <c r="A6" s="73" t="s">
        <v>65</v>
      </c>
      <c r="C6" s="48" t="s">
        <v>17</v>
      </c>
      <c r="D6" s="48" t="s">
        <v>18</v>
      </c>
      <c r="E6" s="48" t="s">
        <v>26</v>
      </c>
      <c r="F6" s="48" t="s">
        <v>19</v>
      </c>
      <c r="G6" s="48" t="s">
        <v>20</v>
      </c>
      <c r="H6" s="48" t="s">
        <v>21</v>
      </c>
      <c r="I6" s="48" t="s">
        <v>22</v>
      </c>
      <c r="J6" s="48" t="s">
        <v>23</v>
      </c>
      <c r="K6" s="48" t="s">
        <v>24</v>
      </c>
      <c r="L6" s="48" t="s">
        <v>25</v>
      </c>
      <c r="M6" s="69"/>
      <c r="N6" s="49" t="s">
        <v>51</v>
      </c>
      <c r="O6" s="49" t="s">
        <v>53</v>
      </c>
      <c r="P6" s="49" t="s">
        <v>54</v>
      </c>
      <c r="Q6" s="48" t="s">
        <v>57</v>
      </c>
    </row>
    <row r="7" spans="1:17" s="43" customFormat="1" ht="6.75" customHeight="1" x14ac:dyDescent="0.3">
      <c r="C7" s="50"/>
      <c r="D7" s="50"/>
      <c r="E7" s="50"/>
      <c r="F7" s="50"/>
      <c r="G7" s="50"/>
      <c r="H7" s="50"/>
      <c r="I7" s="50"/>
      <c r="J7" s="50"/>
      <c r="K7" s="50"/>
      <c r="L7" s="50"/>
      <c r="M7" s="50"/>
      <c r="Q7" s="51"/>
    </row>
    <row r="8" spans="1:17" s="43" customFormat="1" ht="13.5" customHeight="1" x14ac:dyDescent="0.3">
      <c r="A8" s="52"/>
      <c r="B8" s="53"/>
      <c r="C8" s="120" t="s">
        <v>15</v>
      </c>
      <c r="D8" s="121"/>
      <c r="E8" s="121"/>
      <c r="F8" s="121"/>
      <c r="G8" s="121"/>
      <c r="H8" s="121"/>
      <c r="I8" s="121"/>
      <c r="J8" s="121"/>
      <c r="K8" s="121"/>
      <c r="L8" s="122"/>
      <c r="M8" s="71"/>
      <c r="N8" s="37"/>
      <c r="O8" s="86"/>
      <c r="P8" s="92"/>
      <c r="Q8" s="88"/>
    </row>
    <row r="9" spans="1:17" s="56" customFormat="1" ht="26.25" customHeight="1" x14ac:dyDescent="0.3">
      <c r="A9" s="54" t="s">
        <v>62</v>
      </c>
      <c r="B9" s="68">
        <v>2024</v>
      </c>
      <c r="C9" s="64"/>
      <c r="D9" s="65"/>
      <c r="E9" s="65"/>
      <c r="F9" s="65"/>
      <c r="G9" s="65"/>
      <c r="H9" s="64"/>
      <c r="I9" s="65"/>
      <c r="J9" s="65"/>
      <c r="K9" s="65"/>
      <c r="L9" s="65"/>
      <c r="M9" s="70"/>
      <c r="N9" s="77">
        <f>SUM(C9:L9)</f>
        <v>0</v>
      </c>
      <c r="O9" s="87">
        <f>$N9/(VLOOKUP($A9,'j. de travail net'!$A$3:$E$26,5,FALSE))</f>
        <v>0</v>
      </c>
      <c r="P9" s="93">
        <f>O9*45*Q9/100</f>
        <v>0</v>
      </c>
      <c r="Q9" s="89">
        <v>944.43</v>
      </c>
    </row>
    <row r="10" spans="1:17" ht="13.5" customHeight="1" x14ac:dyDescent="0.3">
      <c r="A10" s="52"/>
      <c r="B10" s="53"/>
      <c r="C10" s="120" t="s">
        <v>15</v>
      </c>
      <c r="D10" s="121"/>
      <c r="E10" s="121"/>
      <c r="F10" s="121"/>
      <c r="G10" s="121"/>
      <c r="H10" s="121"/>
      <c r="I10" s="121"/>
      <c r="J10" s="121"/>
      <c r="K10" s="121"/>
      <c r="L10" s="122"/>
      <c r="M10" s="71"/>
      <c r="N10" s="39"/>
      <c r="O10" s="86"/>
      <c r="P10" s="92"/>
      <c r="Q10" s="90"/>
    </row>
    <row r="11" spans="1:17" s="57" customFormat="1" ht="26.25" customHeight="1" x14ac:dyDescent="0.3">
      <c r="A11" s="54" t="s">
        <v>1</v>
      </c>
      <c r="B11" s="55">
        <f>B9</f>
        <v>2024</v>
      </c>
      <c r="C11" s="64"/>
      <c r="D11" s="65"/>
      <c r="E11" s="65"/>
      <c r="F11" s="65"/>
      <c r="G11" s="65"/>
      <c r="H11" s="64"/>
      <c r="I11" s="65"/>
      <c r="J11" s="65"/>
      <c r="K11" s="65"/>
      <c r="L11" s="65"/>
      <c r="M11" s="70"/>
      <c r="N11" s="77">
        <f>SUM(C11:L11)</f>
        <v>0</v>
      </c>
      <c r="O11" s="87">
        <f>$N11/(VLOOKUP($A11,'j. de travail net'!$A$3:$E$26,5,FALSE))</f>
        <v>0</v>
      </c>
      <c r="P11" s="93">
        <f>O11*45*Q11/100</f>
        <v>0</v>
      </c>
      <c r="Q11" s="91">
        <f>Q9</f>
        <v>944.43</v>
      </c>
    </row>
    <row r="12" spans="1:17" ht="13.5" customHeight="1" x14ac:dyDescent="0.3">
      <c r="A12" s="52"/>
      <c r="B12" s="53"/>
      <c r="C12" s="120" t="s">
        <v>15</v>
      </c>
      <c r="D12" s="121"/>
      <c r="E12" s="121"/>
      <c r="F12" s="121"/>
      <c r="G12" s="121"/>
      <c r="H12" s="121"/>
      <c r="I12" s="121"/>
      <c r="J12" s="121"/>
      <c r="K12" s="121"/>
      <c r="L12" s="122"/>
      <c r="M12" s="71"/>
      <c r="N12" s="39"/>
      <c r="O12" s="86"/>
      <c r="P12" s="92"/>
      <c r="Q12" s="90"/>
    </row>
    <row r="13" spans="1:17" s="57" customFormat="1" ht="26.25" customHeight="1" x14ac:dyDescent="0.3">
      <c r="A13" s="54" t="s">
        <v>2</v>
      </c>
      <c r="B13" s="55">
        <f>B11</f>
        <v>2024</v>
      </c>
      <c r="C13" s="64"/>
      <c r="D13" s="65"/>
      <c r="E13" s="65"/>
      <c r="F13" s="65"/>
      <c r="G13" s="65"/>
      <c r="H13" s="64"/>
      <c r="I13" s="65"/>
      <c r="J13" s="65"/>
      <c r="K13" s="65"/>
      <c r="L13" s="65"/>
      <c r="M13" s="70"/>
      <c r="N13" s="38">
        <f>SUM(C13:L13)</f>
        <v>0</v>
      </c>
      <c r="O13" s="87">
        <f>$N13/(VLOOKUP($A13,'j. de travail net'!$A$3:$E$26,5,FALSE))</f>
        <v>0</v>
      </c>
      <c r="P13" s="93">
        <f>O13*45*Q13/100</f>
        <v>0</v>
      </c>
      <c r="Q13" s="91">
        <f>Q11</f>
        <v>944.43</v>
      </c>
    </row>
    <row r="14" spans="1:17" ht="13.5" customHeight="1" x14ac:dyDescent="0.3">
      <c r="A14" s="52"/>
      <c r="B14" s="53"/>
      <c r="C14" s="120" t="s">
        <v>15</v>
      </c>
      <c r="D14" s="121"/>
      <c r="E14" s="121"/>
      <c r="F14" s="121"/>
      <c r="G14" s="121"/>
      <c r="H14" s="121"/>
      <c r="I14" s="121"/>
      <c r="J14" s="121"/>
      <c r="K14" s="121"/>
      <c r="L14" s="122"/>
      <c r="M14" s="71"/>
      <c r="N14" s="39"/>
      <c r="O14" s="86"/>
      <c r="P14" s="92"/>
      <c r="Q14" s="90"/>
    </row>
    <row r="15" spans="1:17" s="57" customFormat="1" ht="26.25" customHeight="1" x14ac:dyDescent="0.3">
      <c r="A15" s="54" t="s">
        <v>4</v>
      </c>
      <c r="B15" s="55">
        <f>B13</f>
        <v>2024</v>
      </c>
      <c r="C15" s="64"/>
      <c r="D15" s="65"/>
      <c r="E15" s="65"/>
      <c r="F15" s="65"/>
      <c r="G15" s="65"/>
      <c r="H15" s="64"/>
      <c r="I15" s="65"/>
      <c r="J15" s="65"/>
      <c r="K15" s="65"/>
      <c r="L15" s="65"/>
      <c r="M15" s="70"/>
      <c r="N15" s="38">
        <f>SUM(C15:L15)</f>
        <v>0</v>
      </c>
      <c r="O15" s="87">
        <f>$N15/(VLOOKUP($A15,'j. de travail net'!$A$3:$E$26,5,FALSE))</f>
        <v>0</v>
      </c>
      <c r="P15" s="93">
        <f>O15*45*Q15/100</f>
        <v>0</v>
      </c>
      <c r="Q15" s="91">
        <v>968.04</v>
      </c>
    </row>
    <row r="16" spans="1:17" ht="13.5" customHeight="1" x14ac:dyDescent="0.3">
      <c r="A16" s="52"/>
      <c r="B16" s="53"/>
      <c r="C16" s="120" t="s">
        <v>15</v>
      </c>
      <c r="D16" s="121"/>
      <c r="E16" s="121"/>
      <c r="F16" s="121"/>
      <c r="G16" s="121"/>
      <c r="H16" s="121"/>
      <c r="I16" s="121"/>
      <c r="J16" s="121"/>
      <c r="K16" s="121"/>
      <c r="L16" s="122"/>
      <c r="M16" s="71"/>
      <c r="N16" s="39"/>
      <c r="O16" s="86"/>
      <c r="P16" s="92"/>
      <c r="Q16" s="90"/>
    </row>
    <row r="17" spans="1:17" s="57" customFormat="1" ht="26.25" customHeight="1" x14ac:dyDescent="0.3">
      <c r="A17" s="54" t="s">
        <v>3</v>
      </c>
      <c r="B17" s="55">
        <f>B15+1</f>
        <v>2025</v>
      </c>
      <c r="C17" s="64"/>
      <c r="D17" s="65"/>
      <c r="E17" s="65"/>
      <c r="F17" s="65"/>
      <c r="G17" s="65"/>
      <c r="H17" s="64"/>
      <c r="I17" s="65"/>
      <c r="J17" s="65"/>
      <c r="K17" s="65"/>
      <c r="L17" s="65"/>
      <c r="M17" s="70"/>
      <c r="N17" s="38">
        <f>SUM(C17:L17)</f>
        <v>0</v>
      </c>
      <c r="O17" s="87">
        <f>$N17/(VLOOKUP($A17,'j. de travail net'!$A$3:$E$26,5,FALSE))</f>
        <v>0</v>
      </c>
      <c r="P17" s="93">
        <f>O17*45*Q17/100</f>
        <v>0</v>
      </c>
      <c r="Q17" s="91">
        <f>Q15</f>
        <v>968.04</v>
      </c>
    </row>
    <row r="18" spans="1:17" ht="13.5" customHeight="1" x14ac:dyDescent="0.3">
      <c r="A18" s="52"/>
      <c r="B18" s="53"/>
      <c r="C18" s="120" t="s">
        <v>15</v>
      </c>
      <c r="D18" s="121"/>
      <c r="E18" s="121"/>
      <c r="F18" s="121"/>
      <c r="G18" s="121"/>
      <c r="H18" s="121"/>
      <c r="I18" s="121"/>
      <c r="J18" s="121"/>
      <c r="K18" s="121"/>
      <c r="L18" s="122"/>
      <c r="M18" s="71"/>
      <c r="N18" s="39"/>
      <c r="O18" s="86"/>
      <c r="P18" s="92"/>
      <c r="Q18" s="90"/>
    </row>
    <row r="19" spans="1:17" s="57" customFormat="1" ht="26.25" customHeight="1" x14ac:dyDescent="0.3">
      <c r="A19" s="54" t="s">
        <v>5</v>
      </c>
      <c r="B19" s="55">
        <f>B17</f>
        <v>2025</v>
      </c>
      <c r="C19" s="64"/>
      <c r="D19" s="65"/>
      <c r="E19" s="65"/>
      <c r="F19" s="65"/>
      <c r="G19" s="65"/>
      <c r="H19" s="64"/>
      <c r="I19" s="65"/>
      <c r="J19" s="65"/>
      <c r="K19" s="65"/>
      <c r="L19" s="65"/>
      <c r="M19" s="70"/>
      <c r="N19" s="38">
        <f>SUM(C19:L19)</f>
        <v>0</v>
      </c>
      <c r="O19" s="87">
        <f>$N19/(VLOOKUP($A19,'j. de travail net'!$A$3:$E$26,5,FALSE))</f>
        <v>0</v>
      </c>
      <c r="P19" s="93">
        <f>O19*45*Q19/100</f>
        <v>0</v>
      </c>
      <c r="Q19" s="91">
        <f>Q17</f>
        <v>968.04</v>
      </c>
    </row>
    <row r="20" spans="1:17" ht="13.5" customHeight="1" x14ac:dyDescent="0.3">
      <c r="A20" s="52"/>
      <c r="B20" s="53"/>
      <c r="C20" s="120" t="s">
        <v>15</v>
      </c>
      <c r="D20" s="121"/>
      <c r="E20" s="121"/>
      <c r="F20" s="121"/>
      <c r="G20" s="121"/>
      <c r="H20" s="121"/>
      <c r="I20" s="121"/>
      <c r="J20" s="121"/>
      <c r="K20" s="121"/>
      <c r="L20" s="122"/>
      <c r="M20" s="71"/>
      <c r="N20" s="39"/>
      <c r="O20" s="86"/>
      <c r="P20" s="92"/>
      <c r="Q20" s="90"/>
    </row>
    <row r="21" spans="1:17" s="57" customFormat="1" ht="26.25" customHeight="1" x14ac:dyDescent="0.3">
      <c r="A21" s="54" t="s">
        <v>6</v>
      </c>
      <c r="B21" s="55">
        <f>B19</f>
        <v>2025</v>
      </c>
      <c r="C21" s="64"/>
      <c r="D21" s="65"/>
      <c r="E21" s="65"/>
      <c r="F21" s="65"/>
      <c r="G21" s="65"/>
      <c r="H21" s="64"/>
      <c r="I21" s="65"/>
      <c r="J21" s="65"/>
      <c r="K21" s="65"/>
      <c r="L21" s="65"/>
      <c r="M21" s="70"/>
      <c r="N21" s="38">
        <f>SUM(C21:L21)</f>
        <v>0</v>
      </c>
      <c r="O21" s="87">
        <f>$N21/(VLOOKUP($A21,'j. de travail net'!$A$3:$E$26,5,FALSE))</f>
        <v>0</v>
      </c>
      <c r="P21" s="93">
        <f>O21*45*Q21/100</f>
        <v>0</v>
      </c>
      <c r="Q21" s="91">
        <f>Q19</f>
        <v>968.04</v>
      </c>
    </row>
    <row r="22" spans="1:17" ht="13.5" customHeight="1" x14ac:dyDescent="0.3">
      <c r="A22" s="52"/>
      <c r="B22" s="53"/>
      <c r="C22" s="120" t="s">
        <v>15</v>
      </c>
      <c r="D22" s="121"/>
      <c r="E22" s="121"/>
      <c r="F22" s="121"/>
      <c r="G22" s="121"/>
      <c r="H22" s="121"/>
      <c r="I22" s="121"/>
      <c r="J22" s="121"/>
      <c r="K22" s="121"/>
      <c r="L22" s="122"/>
      <c r="M22" s="71"/>
      <c r="N22" s="39"/>
      <c r="O22" s="86"/>
      <c r="P22" s="92"/>
      <c r="Q22" s="90"/>
    </row>
    <row r="23" spans="1:17" s="57" customFormat="1" ht="26.25" customHeight="1" x14ac:dyDescent="0.3">
      <c r="A23" s="54" t="s">
        <v>7</v>
      </c>
      <c r="B23" s="55">
        <f>B21</f>
        <v>2025</v>
      </c>
      <c r="C23" s="64"/>
      <c r="D23" s="65"/>
      <c r="E23" s="65"/>
      <c r="F23" s="65"/>
      <c r="G23" s="65"/>
      <c r="H23" s="64"/>
      <c r="I23" s="65"/>
      <c r="J23" s="65"/>
      <c r="K23" s="65"/>
      <c r="L23" s="65"/>
      <c r="M23" s="70"/>
      <c r="N23" s="38">
        <f>SUM(C23:L23)</f>
        <v>0</v>
      </c>
      <c r="O23" s="87">
        <f>$N23/(VLOOKUP($A23,'j. de travail net'!$A$3:$E$26,5,FALSE))</f>
        <v>0</v>
      </c>
      <c r="P23" s="93">
        <f>O23*45*Q23/100</f>
        <v>0</v>
      </c>
      <c r="Q23" s="91">
        <f>Q21</f>
        <v>968.04</v>
      </c>
    </row>
    <row r="24" spans="1:17" ht="13.5" customHeight="1" x14ac:dyDescent="0.3">
      <c r="A24" s="52"/>
      <c r="B24" s="53"/>
      <c r="C24" s="120" t="s">
        <v>15</v>
      </c>
      <c r="D24" s="121"/>
      <c r="E24" s="121"/>
      <c r="F24" s="121"/>
      <c r="G24" s="121"/>
      <c r="H24" s="121"/>
      <c r="I24" s="121"/>
      <c r="J24" s="121"/>
      <c r="K24" s="121"/>
      <c r="L24" s="122"/>
      <c r="M24" s="71"/>
      <c r="N24" s="39"/>
      <c r="O24" s="86"/>
      <c r="P24" s="92"/>
      <c r="Q24" s="90"/>
    </row>
    <row r="25" spans="1:17" s="57" customFormat="1" ht="26.25" customHeight="1" x14ac:dyDescent="0.3">
      <c r="A25" s="54" t="s">
        <v>8</v>
      </c>
      <c r="B25" s="55">
        <f>B23</f>
        <v>2025</v>
      </c>
      <c r="C25" s="64"/>
      <c r="D25" s="65"/>
      <c r="E25" s="65"/>
      <c r="F25" s="65"/>
      <c r="G25" s="65"/>
      <c r="H25" s="64"/>
      <c r="I25" s="65"/>
      <c r="J25" s="65"/>
      <c r="K25" s="65"/>
      <c r="L25" s="65"/>
      <c r="M25" s="70"/>
      <c r="N25" s="38">
        <f>SUM(C25:L25)</f>
        <v>0</v>
      </c>
      <c r="O25" s="87">
        <f>$N25/(VLOOKUP($A25,'j. de travail net'!$A$3:$E$26,5,FALSE))</f>
        <v>0</v>
      </c>
      <c r="P25" s="93">
        <f>O25*45*Q25/100</f>
        <v>0</v>
      </c>
      <c r="Q25" s="91">
        <f>Q23</f>
        <v>968.04</v>
      </c>
    </row>
    <row r="26" spans="1:17" ht="13.5" customHeight="1" x14ac:dyDescent="0.3">
      <c r="A26" s="52"/>
      <c r="B26" s="53"/>
      <c r="C26" s="120" t="s">
        <v>15</v>
      </c>
      <c r="D26" s="121"/>
      <c r="E26" s="121"/>
      <c r="F26" s="121"/>
      <c r="G26" s="121"/>
      <c r="H26" s="121"/>
      <c r="I26" s="121"/>
      <c r="J26" s="121"/>
      <c r="K26" s="121"/>
      <c r="L26" s="122"/>
      <c r="M26" s="71"/>
      <c r="N26" s="39"/>
      <c r="O26" s="86"/>
      <c r="P26" s="92"/>
      <c r="Q26" s="90"/>
    </row>
    <row r="27" spans="1:17" s="57" customFormat="1" ht="26.25" customHeight="1" x14ac:dyDescent="0.3">
      <c r="A27" s="54" t="s">
        <v>9</v>
      </c>
      <c r="B27" s="55">
        <f>B25</f>
        <v>2025</v>
      </c>
      <c r="C27" s="64"/>
      <c r="D27" s="65"/>
      <c r="E27" s="65"/>
      <c r="F27" s="65"/>
      <c r="G27" s="65"/>
      <c r="H27" s="64"/>
      <c r="I27" s="65"/>
      <c r="J27" s="65"/>
      <c r="K27" s="65"/>
      <c r="L27" s="65"/>
      <c r="M27" s="70"/>
      <c r="N27" s="38">
        <f>SUM(C27:L27)</f>
        <v>0</v>
      </c>
      <c r="O27" s="87">
        <f>$N27/(VLOOKUP($A27,'j. de travail net'!$A$3:$E$26,5,FALSE))</f>
        <v>0</v>
      </c>
      <c r="P27" s="93">
        <f>O27*45*Q27/100</f>
        <v>0</v>
      </c>
      <c r="Q27" s="91">
        <f>Q25</f>
        <v>968.04</v>
      </c>
    </row>
    <row r="28" spans="1:17" ht="13.5" customHeight="1" x14ac:dyDescent="0.3">
      <c r="A28" s="52"/>
      <c r="B28" s="53"/>
      <c r="C28" s="120" t="s">
        <v>15</v>
      </c>
      <c r="D28" s="121"/>
      <c r="E28" s="121"/>
      <c r="F28" s="121"/>
      <c r="G28" s="121"/>
      <c r="H28" s="121"/>
      <c r="I28" s="121"/>
      <c r="J28" s="121"/>
      <c r="K28" s="121"/>
      <c r="L28" s="122"/>
      <c r="M28" s="71"/>
      <c r="N28" s="39"/>
      <c r="O28" s="86"/>
      <c r="P28" s="92"/>
      <c r="Q28" s="90"/>
    </row>
    <row r="29" spans="1:17" s="57" customFormat="1" ht="26.25" customHeight="1" x14ac:dyDescent="0.3">
      <c r="A29" s="54" t="s">
        <v>10</v>
      </c>
      <c r="B29" s="55">
        <f>B27</f>
        <v>2025</v>
      </c>
      <c r="C29" s="64"/>
      <c r="D29" s="65"/>
      <c r="E29" s="65"/>
      <c r="F29" s="65"/>
      <c r="G29" s="65"/>
      <c r="H29" s="64"/>
      <c r="I29" s="65"/>
      <c r="J29" s="65"/>
      <c r="K29" s="65"/>
      <c r="L29" s="65"/>
      <c r="M29" s="70"/>
      <c r="N29" s="38">
        <f>SUM(C29:L29)</f>
        <v>0</v>
      </c>
      <c r="O29" s="87">
        <f>$N29/(VLOOKUP($A29,'j. de travail net'!$A$3:$E$26,5,FALSE))</f>
        <v>0</v>
      </c>
      <c r="P29" s="93">
        <f>O29*45*Q29/100</f>
        <v>0</v>
      </c>
      <c r="Q29" s="91">
        <f>Q27</f>
        <v>968.04</v>
      </c>
    </row>
    <row r="30" spans="1:17" ht="13.5" customHeight="1" x14ac:dyDescent="0.3">
      <c r="A30" s="52"/>
      <c r="B30" s="53"/>
      <c r="C30" s="120" t="s">
        <v>15</v>
      </c>
      <c r="D30" s="121"/>
      <c r="E30" s="121"/>
      <c r="F30" s="121"/>
      <c r="G30" s="121"/>
      <c r="H30" s="121"/>
      <c r="I30" s="121"/>
      <c r="J30" s="121"/>
      <c r="K30" s="121"/>
      <c r="L30" s="122"/>
      <c r="M30" s="71"/>
      <c r="N30" s="39"/>
      <c r="O30" s="86"/>
      <c r="P30" s="92"/>
      <c r="Q30" s="90"/>
    </row>
    <row r="31" spans="1:17" s="57" customFormat="1" ht="26.25" customHeight="1" x14ac:dyDescent="0.3">
      <c r="A31" s="54" t="s">
        <v>11</v>
      </c>
      <c r="B31" s="55">
        <f>B29</f>
        <v>2025</v>
      </c>
      <c r="C31" s="64"/>
      <c r="D31" s="65"/>
      <c r="E31" s="65"/>
      <c r="F31" s="65"/>
      <c r="G31" s="65"/>
      <c r="H31" s="64"/>
      <c r="I31" s="65"/>
      <c r="J31" s="65"/>
      <c r="K31" s="65"/>
      <c r="L31" s="65"/>
      <c r="M31" s="70"/>
      <c r="N31" s="38">
        <f>SUM(C31:L31)</f>
        <v>0</v>
      </c>
      <c r="O31" s="87">
        <f>$N31/(VLOOKUP($A31,'j. de travail net'!$A$3:$E$26,5,FALSE))</f>
        <v>0</v>
      </c>
      <c r="P31" s="93">
        <f>O31*45*Q31/100</f>
        <v>0</v>
      </c>
      <c r="Q31" s="91">
        <f>Q29</f>
        <v>968.04</v>
      </c>
    </row>
    <row r="32" spans="1:17" s="57" customFormat="1" ht="13.5" customHeight="1" x14ac:dyDescent="0.3">
      <c r="A32" s="52"/>
      <c r="B32" s="53"/>
      <c r="C32" s="120" t="s">
        <v>15</v>
      </c>
      <c r="D32" s="121"/>
      <c r="E32" s="121"/>
      <c r="F32" s="121"/>
      <c r="G32" s="121"/>
      <c r="H32" s="121"/>
      <c r="I32" s="121"/>
      <c r="J32" s="121"/>
      <c r="K32" s="121"/>
      <c r="L32" s="122"/>
      <c r="M32" s="71"/>
      <c r="N32" s="39"/>
      <c r="O32" s="86"/>
      <c r="P32" s="92"/>
      <c r="Q32" s="90"/>
    </row>
    <row r="33" spans="1:17" s="57" customFormat="1" ht="26.25" customHeight="1" x14ac:dyDescent="0.3">
      <c r="A33" s="54" t="s">
        <v>62</v>
      </c>
      <c r="B33" s="55">
        <f>B31</f>
        <v>2025</v>
      </c>
      <c r="C33" s="64"/>
      <c r="D33" s="65"/>
      <c r="E33" s="65"/>
      <c r="F33" s="65"/>
      <c r="G33" s="65"/>
      <c r="H33" s="64"/>
      <c r="I33" s="65"/>
      <c r="J33" s="65"/>
      <c r="K33" s="65"/>
      <c r="L33" s="65"/>
      <c r="M33" s="70"/>
      <c r="N33" s="38">
        <f>SUM(C33:L33)</f>
        <v>0</v>
      </c>
      <c r="O33" s="87">
        <f>$N33/(VLOOKUP($A33,'j. de travail net'!$A$3:$E$26,5,FALSE))</f>
        <v>0</v>
      </c>
      <c r="P33" s="93">
        <f>O33*45*Q33/100</f>
        <v>0</v>
      </c>
      <c r="Q33" s="91">
        <f>Q31</f>
        <v>968.04</v>
      </c>
    </row>
    <row r="34" spans="1:17" s="58" customFormat="1" ht="24" customHeight="1" x14ac:dyDescent="0.3">
      <c r="A34" s="123" t="s">
        <v>29</v>
      </c>
      <c r="B34" s="124"/>
      <c r="C34" s="78">
        <f t="shared" ref="C34:J34" si="0">SUM(C9,C11,C13,C15,C17,C19,C21,C23,C25,C27,C29,C31,C33)</f>
        <v>0</v>
      </c>
      <c r="D34" s="78">
        <f t="shared" si="0"/>
        <v>0</v>
      </c>
      <c r="E34" s="78">
        <f t="shared" si="0"/>
        <v>0</v>
      </c>
      <c r="F34" s="78">
        <f t="shared" si="0"/>
        <v>0</v>
      </c>
      <c r="G34" s="78">
        <f t="shared" si="0"/>
        <v>0</v>
      </c>
      <c r="H34" s="78">
        <f t="shared" si="0"/>
        <v>0</v>
      </c>
      <c r="I34" s="78">
        <f t="shared" si="0"/>
        <v>0</v>
      </c>
      <c r="J34" s="78">
        <f t="shared" si="0"/>
        <v>0</v>
      </c>
      <c r="K34" s="78">
        <f>SUM(K9,K11,K13,K15,K17,K19,K21,K23,K25,K27,K29,K31,K33)</f>
        <v>0</v>
      </c>
      <c r="L34" s="78">
        <f>SUM(L9,L11,L13,L15,L17,L19,L21,L23,L25,L27,L29,L31,L33)</f>
        <v>0</v>
      </c>
      <c r="M34" s="72"/>
      <c r="N34" s="76">
        <f>SUM(N8:N33)</f>
        <v>0</v>
      </c>
    </row>
    <row r="35" spans="1:17" s="43" customFormat="1" ht="13.5" customHeight="1" x14ac:dyDescent="0.3"/>
    <row r="36" spans="1:17" s="43" customFormat="1" ht="24.6" customHeight="1" x14ac:dyDescent="0.45">
      <c r="A36" s="129" t="s">
        <v>56</v>
      </c>
      <c r="B36" s="129"/>
      <c r="C36" s="43" t="s">
        <v>63</v>
      </c>
      <c r="D36" s="59"/>
      <c r="E36" s="59"/>
      <c r="F36" s="59"/>
    </row>
    <row r="37" spans="1:17" ht="8.25" customHeight="1" x14ac:dyDescent="0.3">
      <c r="G37" s="44"/>
      <c r="N37" s="43"/>
      <c r="O37" s="43"/>
    </row>
    <row r="38" spans="1:17" s="75" customFormat="1" ht="39.6" customHeight="1" x14ac:dyDescent="0.3">
      <c r="A38" s="130" t="str">
        <f>CONCATENATE($A9,$A$6,$B9)</f>
        <v>septembre.
2024</v>
      </c>
      <c r="B38" s="131"/>
      <c r="C38" s="74" t="str">
        <f>CONCATENATE($A11,$A$6,$B11)</f>
        <v>octobre
2024</v>
      </c>
      <c r="D38" s="74" t="str">
        <f>CONCATENATE($A13,$A$6,$B13)</f>
        <v>novembre
2024</v>
      </c>
      <c r="E38" s="74" t="str">
        <f>CONCATENATE($A15,$A$6,$B15)</f>
        <v>décembre
2024</v>
      </c>
      <c r="F38" s="74" t="str">
        <f>CONCATENATE($A17,$A$6,$B17)</f>
        <v>janvier
2025</v>
      </c>
      <c r="G38" s="74" t="str">
        <f>CONCATENATE($A19,$A$6,$B19)</f>
        <v>février
2025</v>
      </c>
      <c r="H38" s="74" t="str">
        <f>CONCATENATE($A21,$A$6,$B21)</f>
        <v>mars
2025</v>
      </c>
      <c r="I38" s="74" t="str">
        <f>CONCATENATE($A23,$A$6,$B23)</f>
        <v>avril
2025</v>
      </c>
      <c r="J38" s="74" t="str">
        <f>CONCATENATE($A25,$A$6,$B25)</f>
        <v>mai
2025</v>
      </c>
      <c r="K38" s="74" t="str">
        <f>CONCATENATE($A27,$A$6,$B27)</f>
        <v>juin
2025</v>
      </c>
      <c r="L38" s="130" t="str">
        <f>CONCATENATE($A29,$A$6,$B29)</f>
        <v>juillet
2025</v>
      </c>
      <c r="M38" s="131"/>
      <c r="N38" s="130" t="str">
        <f>CONCATENATE($A31,$A$6,$B31)</f>
        <v>août
2025</v>
      </c>
      <c r="O38" s="132"/>
      <c r="P38" s="131"/>
      <c r="Q38" s="74" t="str">
        <f>CONCATENATE($A33,$A$6,$B33)</f>
        <v>septembre.
2025</v>
      </c>
    </row>
    <row r="39" spans="1:17" ht="24.6" customHeight="1" x14ac:dyDescent="0.3">
      <c r="A39" s="127">
        <f>P9</f>
        <v>0</v>
      </c>
      <c r="B39" s="128"/>
      <c r="C39" s="40">
        <f>P11</f>
        <v>0</v>
      </c>
      <c r="D39" s="40">
        <f>P13</f>
        <v>0</v>
      </c>
      <c r="E39" s="40">
        <f>P15</f>
        <v>0</v>
      </c>
      <c r="F39" s="40">
        <f>P17</f>
        <v>0</v>
      </c>
      <c r="G39" s="40">
        <f>P19</f>
        <v>0</v>
      </c>
      <c r="H39" s="40">
        <f>P21</f>
        <v>0</v>
      </c>
      <c r="I39" s="40">
        <f>P23</f>
        <v>0</v>
      </c>
      <c r="J39" s="40">
        <f>P25</f>
        <v>0</v>
      </c>
      <c r="K39" s="40">
        <f>P27</f>
        <v>0</v>
      </c>
      <c r="L39" s="127">
        <f>P29</f>
        <v>0</v>
      </c>
      <c r="M39" s="128"/>
      <c r="N39" s="127">
        <f>P31</f>
        <v>0</v>
      </c>
      <c r="O39" s="133"/>
      <c r="P39" s="128"/>
      <c r="Q39" s="40">
        <f>P33</f>
        <v>0</v>
      </c>
    </row>
    <row r="40" spans="1:17" ht="17.25" customHeight="1" x14ac:dyDescent="0.3">
      <c r="B40" s="60"/>
      <c r="C40" s="60"/>
      <c r="D40" s="60"/>
      <c r="E40" s="60"/>
      <c r="F40" s="60"/>
      <c r="H40" s="43"/>
      <c r="O40" s="43"/>
      <c r="P40" s="43"/>
    </row>
    <row r="41" spans="1:17" ht="24.6" customHeight="1" x14ac:dyDescent="0.3">
      <c r="A41" s="125" t="s">
        <v>69</v>
      </c>
      <c r="B41" s="126"/>
      <c r="C41" s="61"/>
      <c r="D41" s="60"/>
      <c r="E41" s="60"/>
      <c r="F41" s="60"/>
      <c r="H41" s="43"/>
    </row>
    <row r="42" spans="1:17" ht="24.6" customHeight="1" x14ac:dyDescent="0.3">
      <c r="A42" s="127">
        <f>SUM(A39:Q39)</f>
        <v>0</v>
      </c>
      <c r="B42" s="128"/>
      <c r="E42" s="44"/>
      <c r="F42" s="62" t="s">
        <v>31</v>
      </c>
      <c r="G42" s="63"/>
      <c r="H42" s="63"/>
      <c r="K42" s="43"/>
      <c r="L42" s="43"/>
      <c r="M42" s="43"/>
      <c r="N42" s="43"/>
    </row>
    <row r="43" spans="1:17" ht="12.75" customHeight="1" x14ac:dyDescent="0.3">
      <c r="B43" s="60"/>
      <c r="E43" s="44"/>
      <c r="F43" s="44"/>
      <c r="G43" s="44"/>
      <c r="K43" s="115" t="s">
        <v>32</v>
      </c>
      <c r="L43" s="115"/>
      <c r="M43" s="115"/>
      <c r="N43" s="115"/>
    </row>
  </sheetData>
  <sheetProtection selectLockedCells="1"/>
  <mergeCells count="27">
    <mergeCell ref="N38:P38"/>
    <mergeCell ref="N39:P39"/>
    <mergeCell ref="A42:B42"/>
    <mergeCell ref="C14:L14"/>
    <mergeCell ref="C32:L32"/>
    <mergeCell ref="A36:B36"/>
    <mergeCell ref="A38:B38"/>
    <mergeCell ref="A39:B39"/>
    <mergeCell ref="C16:L16"/>
    <mergeCell ref="L38:M38"/>
    <mergeCell ref="L39:M39"/>
    <mergeCell ref="A2:G3"/>
    <mergeCell ref="K43:N43"/>
    <mergeCell ref="I2:Q2"/>
    <mergeCell ref="I3:Q3"/>
    <mergeCell ref="C30:L30"/>
    <mergeCell ref="A34:B34"/>
    <mergeCell ref="C18:L18"/>
    <mergeCell ref="C20:L20"/>
    <mergeCell ref="C22:L22"/>
    <mergeCell ref="C24:L24"/>
    <mergeCell ref="C26:L26"/>
    <mergeCell ref="C28:L28"/>
    <mergeCell ref="C8:L8"/>
    <mergeCell ref="C10:L10"/>
    <mergeCell ref="C12:L12"/>
    <mergeCell ref="A41:B41"/>
  </mergeCells>
  <pageMargins left="0.70866141732283472" right="0.70866141732283472" top="1.1811023622047245" bottom="0.39370078740157483" header="0.59055118110236227" footer="0.19685039370078741"/>
  <pageSetup paperSize="9" scale="55" fitToHeight="0" orientation="landscape" r:id="rId1"/>
  <headerFooter scaleWithDoc="0">
    <oddHeader>&amp;L&amp;G&amp;C&amp;"-,Bold"&amp;14Aide de promotion pour l'accueil d'étudiants 2024/2025  (BTS en alternance)
Calendrier&amp;R&amp;G</oddHeader>
  </headerFooter>
  <ignoredErrors>
    <ignoredError sqref="N9" formulaRange="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P53"/>
  <sheetViews>
    <sheetView workbookViewId="0">
      <selection activeCell="E24" sqref="E24"/>
    </sheetView>
  </sheetViews>
  <sheetFormatPr defaultRowHeight="14.4" x14ac:dyDescent="0.3"/>
  <cols>
    <col min="1" max="1" width="16.33203125" customWidth="1"/>
    <col min="2" max="2" width="12" customWidth="1"/>
    <col min="3" max="3" width="11.6640625" customWidth="1"/>
    <col min="4" max="4" width="26.5546875" customWidth="1"/>
    <col min="5" max="5" width="20.5546875" customWidth="1"/>
    <col min="6" max="6" width="12" customWidth="1"/>
    <col min="7" max="7" width="14.44140625" customWidth="1"/>
  </cols>
  <sheetData>
    <row r="1" spans="1:16" x14ac:dyDescent="0.3">
      <c r="A1" s="23" t="s">
        <v>33</v>
      </c>
      <c r="D1" t="s">
        <v>36</v>
      </c>
    </row>
    <row r="2" spans="1:16" x14ac:dyDescent="0.3">
      <c r="B2" t="s">
        <v>34</v>
      </c>
      <c r="C2" t="s">
        <v>35</v>
      </c>
      <c r="D2" s="26" t="s">
        <v>37</v>
      </c>
      <c r="E2" s="27" t="s">
        <v>50</v>
      </c>
      <c r="I2" t="s">
        <v>55</v>
      </c>
    </row>
    <row r="3" spans="1:16" x14ac:dyDescent="0.3">
      <c r="A3" s="24" t="s">
        <v>59</v>
      </c>
      <c r="B3" s="25">
        <v>45170</v>
      </c>
      <c r="C3" s="25">
        <v>45199</v>
      </c>
      <c r="D3">
        <f t="shared" ref="D3:D26" si="0">NETWORKDAYS(B3,C3,$A$31:$A$53)</f>
        <v>21</v>
      </c>
      <c r="E3">
        <f>D3*8</f>
        <v>168</v>
      </c>
      <c r="I3">
        <v>944.43</v>
      </c>
      <c r="J3">
        <f>I3</f>
        <v>944.43</v>
      </c>
    </row>
    <row r="4" spans="1:16" x14ac:dyDescent="0.3">
      <c r="A4" s="24" t="s">
        <v>1</v>
      </c>
      <c r="B4" s="25">
        <v>45200</v>
      </c>
      <c r="C4" s="25">
        <v>45230</v>
      </c>
      <c r="D4">
        <f t="shared" si="0"/>
        <v>22</v>
      </c>
      <c r="E4">
        <f t="shared" ref="E4:E24" si="1">D4*8</f>
        <v>176</v>
      </c>
      <c r="I4">
        <v>968.04</v>
      </c>
      <c r="J4">
        <f t="shared" ref="J4:J12" si="2">J3*1.025</f>
        <v>968.04074999999989</v>
      </c>
    </row>
    <row r="5" spans="1:16" x14ac:dyDescent="0.3">
      <c r="A5" s="24" t="s">
        <v>2</v>
      </c>
      <c r="B5" s="25">
        <v>45231</v>
      </c>
      <c r="C5" s="25">
        <v>45260</v>
      </c>
      <c r="D5">
        <f t="shared" si="0"/>
        <v>21</v>
      </c>
      <c r="E5">
        <f t="shared" si="1"/>
        <v>168</v>
      </c>
      <c r="I5">
        <v>992.24</v>
      </c>
      <c r="J5">
        <f t="shared" si="2"/>
        <v>992.24176874999978</v>
      </c>
    </row>
    <row r="6" spans="1:16" x14ac:dyDescent="0.3">
      <c r="A6" s="24" t="s">
        <v>4</v>
      </c>
      <c r="B6" s="25">
        <v>45261</v>
      </c>
      <c r="C6" s="25">
        <v>45291</v>
      </c>
      <c r="D6">
        <f t="shared" si="0"/>
        <v>19</v>
      </c>
      <c r="E6">
        <f t="shared" si="1"/>
        <v>152</v>
      </c>
      <c r="I6">
        <v>1017.05</v>
      </c>
      <c r="J6">
        <f t="shared" si="2"/>
        <v>1017.0478129687497</v>
      </c>
    </row>
    <row r="7" spans="1:16" x14ac:dyDescent="0.3">
      <c r="A7" s="24" t="s">
        <v>3</v>
      </c>
      <c r="B7" s="25">
        <v>45292</v>
      </c>
      <c r="C7" s="25">
        <v>45322</v>
      </c>
      <c r="D7">
        <f t="shared" si="0"/>
        <v>22</v>
      </c>
      <c r="E7">
        <f t="shared" si="1"/>
        <v>176</v>
      </c>
      <c r="I7">
        <v>1042.47</v>
      </c>
      <c r="J7">
        <f t="shared" si="2"/>
        <v>1042.4740082929684</v>
      </c>
    </row>
    <row r="8" spans="1:16" x14ac:dyDescent="0.3">
      <c r="A8" s="24" t="s">
        <v>5</v>
      </c>
      <c r="B8" s="25">
        <v>45323</v>
      </c>
      <c r="C8" s="25">
        <v>45351</v>
      </c>
      <c r="D8">
        <f t="shared" si="0"/>
        <v>21</v>
      </c>
      <c r="E8">
        <f t="shared" si="1"/>
        <v>168</v>
      </c>
      <c r="I8">
        <v>1068.54</v>
      </c>
      <c r="J8">
        <f t="shared" si="2"/>
        <v>1068.5358585002925</v>
      </c>
    </row>
    <row r="9" spans="1:16" x14ac:dyDescent="0.3">
      <c r="A9" s="24" t="s">
        <v>6</v>
      </c>
      <c r="B9" s="25">
        <v>45352</v>
      </c>
      <c r="C9" s="25">
        <v>45382</v>
      </c>
      <c r="D9">
        <f t="shared" si="0"/>
        <v>21</v>
      </c>
      <c r="E9">
        <f t="shared" si="1"/>
        <v>168</v>
      </c>
      <c r="I9">
        <v>1095.25</v>
      </c>
      <c r="J9">
        <f t="shared" si="2"/>
        <v>1095.2492549627998</v>
      </c>
    </row>
    <row r="10" spans="1:16" x14ac:dyDescent="0.3">
      <c r="A10" s="24" t="s">
        <v>7</v>
      </c>
      <c r="B10" s="25">
        <v>45383</v>
      </c>
      <c r="C10" s="25">
        <v>45412</v>
      </c>
      <c r="D10">
        <f t="shared" si="0"/>
        <v>21</v>
      </c>
      <c r="E10">
        <f t="shared" si="1"/>
        <v>168</v>
      </c>
      <c r="I10">
        <v>1122.6300000000001</v>
      </c>
      <c r="J10">
        <f t="shared" si="2"/>
        <v>1122.6304863368696</v>
      </c>
    </row>
    <row r="11" spans="1:16" x14ac:dyDescent="0.3">
      <c r="A11" s="24" t="s">
        <v>8</v>
      </c>
      <c r="B11" s="25">
        <v>45413</v>
      </c>
      <c r="C11" s="25">
        <v>45443</v>
      </c>
      <c r="D11">
        <f t="shared" si="0"/>
        <v>20</v>
      </c>
      <c r="E11">
        <f t="shared" si="1"/>
        <v>160</v>
      </c>
      <c r="I11">
        <v>1150.7</v>
      </c>
      <c r="J11">
        <f t="shared" si="2"/>
        <v>1150.6962484952912</v>
      </c>
    </row>
    <row r="12" spans="1:16" x14ac:dyDescent="0.3">
      <c r="A12" s="24" t="s">
        <v>9</v>
      </c>
      <c r="B12" s="25">
        <v>45444</v>
      </c>
      <c r="C12" s="25">
        <v>45473</v>
      </c>
      <c r="D12">
        <f t="shared" si="0"/>
        <v>20</v>
      </c>
      <c r="E12">
        <f t="shared" si="1"/>
        <v>160</v>
      </c>
      <c r="I12">
        <v>1179.46</v>
      </c>
      <c r="J12">
        <f t="shared" si="2"/>
        <v>1179.4636547076734</v>
      </c>
    </row>
    <row r="13" spans="1:16" x14ac:dyDescent="0.3">
      <c r="A13" s="24" t="s">
        <v>10</v>
      </c>
      <c r="B13" s="25">
        <v>45474</v>
      </c>
      <c r="C13" s="25">
        <v>45504</v>
      </c>
      <c r="D13">
        <f t="shared" si="0"/>
        <v>23</v>
      </c>
      <c r="E13">
        <f t="shared" si="1"/>
        <v>184</v>
      </c>
    </row>
    <row r="14" spans="1:16" x14ac:dyDescent="0.3">
      <c r="A14" s="24" t="s">
        <v>11</v>
      </c>
      <c r="B14" s="25">
        <v>45505</v>
      </c>
      <c r="C14" s="25">
        <v>45535</v>
      </c>
      <c r="D14">
        <f t="shared" si="0"/>
        <v>21</v>
      </c>
      <c r="E14">
        <f t="shared" si="1"/>
        <v>168</v>
      </c>
    </row>
    <row r="15" spans="1:16" x14ac:dyDescent="0.3">
      <c r="A15" s="66" t="s">
        <v>59</v>
      </c>
      <c r="B15" s="25">
        <v>45536</v>
      </c>
      <c r="C15" s="25">
        <v>45565</v>
      </c>
      <c r="D15">
        <f t="shared" si="0"/>
        <v>21</v>
      </c>
      <c r="E15">
        <f t="shared" si="1"/>
        <v>168</v>
      </c>
      <c r="G15" s="67" t="s">
        <v>61</v>
      </c>
      <c r="H15" s="67"/>
      <c r="I15" s="67"/>
      <c r="J15" s="67"/>
      <c r="K15" s="67"/>
      <c r="L15" s="67"/>
      <c r="M15" s="67"/>
      <c r="N15" s="67"/>
      <c r="O15" s="67"/>
      <c r="P15" s="67"/>
    </row>
    <row r="16" spans="1:16" x14ac:dyDescent="0.3">
      <c r="A16" s="24" t="s">
        <v>1</v>
      </c>
      <c r="B16" s="25">
        <v>45566</v>
      </c>
      <c r="C16" s="25">
        <v>45596</v>
      </c>
      <c r="D16">
        <f t="shared" si="0"/>
        <v>23</v>
      </c>
      <c r="E16">
        <f t="shared" si="1"/>
        <v>184</v>
      </c>
      <c r="G16" s="67" t="s">
        <v>60</v>
      </c>
      <c r="H16" s="67"/>
      <c r="I16" s="67"/>
      <c r="J16" s="67"/>
      <c r="K16" s="67"/>
      <c r="L16" s="67"/>
      <c r="M16" s="67"/>
      <c r="N16" s="67"/>
      <c r="O16" s="67"/>
      <c r="P16" s="67"/>
    </row>
    <row r="17" spans="1:5" x14ac:dyDescent="0.3">
      <c r="A17" s="24" t="s">
        <v>2</v>
      </c>
      <c r="B17" s="25">
        <v>45597</v>
      </c>
      <c r="C17" s="25">
        <v>45626</v>
      </c>
      <c r="D17">
        <f t="shared" si="0"/>
        <v>21</v>
      </c>
      <c r="E17">
        <f t="shared" si="1"/>
        <v>168</v>
      </c>
    </row>
    <row r="18" spans="1:5" x14ac:dyDescent="0.3">
      <c r="A18" s="24" t="s">
        <v>4</v>
      </c>
      <c r="B18" s="25">
        <v>45627</v>
      </c>
      <c r="C18" s="25">
        <v>45657</v>
      </c>
      <c r="D18">
        <f t="shared" si="0"/>
        <v>20</v>
      </c>
      <c r="E18">
        <f t="shared" si="1"/>
        <v>160</v>
      </c>
    </row>
    <row r="19" spans="1:5" x14ac:dyDescent="0.3">
      <c r="A19" s="24" t="s">
        <v>3</v>
      </c>
      <c r="B19" s="25">
        <v>45658</v>
      </c>
      <c r="C19" s="25">
        <v>45688</v>
      </c>
      <c r="D19">
        <f t="shared" si="0"/>
        <v>22</v>
      </c>
      <c r="E19">
        <f t="shared" si="1"/>
        <v>176</v>
      </c>
    </row>
    <row r="20" spans="1:5" x14ac:dyDescent="0.3">
      <c r="A20" s="24" t="s">
        <v>5</v>
      </c>
      <c r="B20" s="25">
        <v>45689</v>
      </c>
      <c r="C20" s="25">
        <v>45716</v>
      </c>
      <c r="D20">
        <f t="shared" si="0"/>
        <v>20</v>
      </c>
      <c r="E20">
        <f t="shared" si="1"/>
        <v>160</v>
      </c>
    </row>
    <row r="21" spans="1:5" x14ac:dyDescent="0.3">
      <c r="A21" s="24" t="s">
        <v>6</v>
      </c>
      <c r="B21" s="25">
        <v>45717</v>
      </c>
      <c r="C21" s="25">
        <v>45747</v>
      </c>
      <c r="D21">
        <f t="shared" si="0"/>
        <v>21</v>
      </c>
      <c r="E21">
        <f t="shared" si="1"/>
        <v>168</v>
      </c>
    </row>
    <row r="22" spans="1:5" x14ac:dyDescent="0.3">
      <c r="A22" s="24" t="s">
        <v>7</v>
      </c>
      <c r="B22" s="25">
        <v>45748</v>
      </c>
      <c r="C22" s="25">
        <v>45777</v>
      </c>
      <c r="D22">
        <f t="shared" si="0"/>
        <v>21</v>
      </c>
      <c r="E22">
        <f t="shared" si="1"/>
        <v>168</v>
      </c>
    </row>
    <row r="23" spans="1:5" x14ac:dyDescent="0.3">
      <c r="A23" s="24" t="s">
        <v>8</v>
      </c>
      <c r="B23" s="25">
        <v>45778</v>
      </c>
      <c r="C23" s="25">
        <v>45808</v>
      </c>
      <c r="D23">
        <f t="shared" si="0"/>
        <v>19</v>
      </c>
      <c r="E23">
        <f t="shared" si="1"/>
        <v>152</v>
      </c>
    </row>
    <row r="24" spans="1:5" x14ac:dyDescent="0.3">
      <c r="A24" s="24" t="s">
        <v>9</v>
      </c>
      <c r="B24" s="25">
        <v>45809</v>
      </c>
      <c r="C24" s="25">
        <v>45838</v>
      </c>
      <c r="D24">
        <f t="shared" si="0"/>
        <v>19</v>
      </c>
      <c r="E24">
        <f t="shared" si="1"/>
        <v>152</v>
      </c>
    </row>
    <row r="25" spans="1:5" x14ac:dyDescent="0.3">
      <c r="A25" s="24" t="s">
        <v>10</v>
      </c>
      <c r="B25" s="25">
        <v>45839</v>
      </c>
      <c r="C25" s="25">
        <v>45869</v>
      </c>
      <c r="D25">
        <f t="shared" si="0"/>
        <v>23</v>
      </c>
      <c r="E25">
        <f>D25*8</f>
        <v>184</v>
      </c>
    </row>
    <row r="26" spans="1:5" x14ac:dyDescent="0.3">
      <c r="A26" s="24" t="s">
        <v>11</v>
      </c>
      <c r="B26" s="25">
        <v>45870</v>
      </c>
      <c r="C26" s="25">
        <v>45900</v>
      </c>
      <c r="D26">
        <f t="shared" si="0"/>
        <v>21</v>
      </c>
      <c r="E26">
        <f>D26*8</f>
        <v>168</v>
      </c>
    </row>
    <row r="30" spans="1:5" x14ac:dyDescent="0.3">
      <c r="A30" t="s">
        <v>38</v>
      </c>
    </row>
    <row r="31" spans="1:5" x14ac:dyDescent="0.3">
      <c r="A31" s="25">
        <v>45153</v>
      </c>
      <c r="B31" t="s">
        <v>39</v>
      </c>
    </row>
    <row r="32" spans="1:5" x14ac:dyDescent="0.3">
      <c r="A32" s="25">
        <v>45231</v>
      </c>
      <c r="B32" t="s">
        <v>40</v>
      </c>
    </row>
    <row r="33" spans="1:2" x14ac:dyDescent="0.3">
      <c r="A33" s="25">
        <v>45285</v>
      </c>
      <c r="B33" t="s">
        <v>41</v>
      </c>
    </row>
    <row r="34" spans="1:2" x14ac:dyDescent="0.3">
      <c r="A34" s="25">
        <v>45286</v>
      </c>
      <c r="B34" t="s">
        <v>42</v>
      </c>
    </row>
    <row r="35" spans="1:2" x14ac:dyDescent="0.3">
      <c r="A35" s="25">
        <v>45292</v>
      </c>
      <c r="B35" t="s">
        <v>43</v>
      </c>
    </row>
    <row r="36" spans="1:2" x14ac:dyDescent="0.3">
      <c r="A36" s="25">
        <v>45383</v>
      </c>
      <c r="B36" t="s">
        <v>44</v>
      </c>
    </row>
    <row r="37" spans="1:2" x14ac:dyDescent="0.3">
      <c r="A37" s="25">
        <v>45413</v>
      </c>
      <c r="B37" t="s">
        <v>45</v>
      </c>
    </row>
    <row r="38" spans="1:2" x14ac:dyDescent="0.3">
      <c r="A38" s="25">
        <v>45421</v>
      </c>
      <c r="B38" t="s">
        <v>46</v>
      </c>
    </row>
    <row r="39" spans="1:2" x14ac:dyDescent="0.3">
      <c r="A39" s="25">
        <v>45421</v>
      </c>
      <c r="B39" t="s">
        <v>47</v>
      </c>
    </row>
    <row r="40" spans="1:2" x14ac:dyDescent="0.3">
      <c r="A40" s="25">
        <v>45432</v>
      </c>
      <c r="B40" t="s">
        <v>48</v>
      </c>
    </row>
    <row r="41" spans="1:2" x14ac:dyDescent="0.3">
      <c r="A41" s="25">
        <v>45466</v>
      </c>
      <c r="B41" t="s">
        <v>49</v>
      </c>
    </row>
    <row r="42" spans="1:2" x14ac:dyDescent="0.3">
      <c r="A42" s="25">
        <v>45519</v>
      </c>
      <c r="B42" t="s">
        <v>39</v>
      </c>
    </row>
    <row r="43" spans="1:2" x14ac:dyDescent="0.3">
      <c r="A43" s="25">
        <v>45292</v>
      </c>
      <c r="B43" t="s">
        <v>40</v>
      </c>
    </row>
    <row r="44" spans="1:2" x14ac:dyDescent="0.3">
      <c r="A44" s="25">
        <v>45651</v>
      </c>
      <c r="B44" t="s">
        <v>41</v>
      </c>
    </row>
    <row r="45" spans="1:2" x14ac:dyDescent="0.3">
      <c r="A45" s="25">
        <v>45652</v>
      </c>
      <c r="B45" t="s">
        <v>42</v>
      </c>
    </row>
    <row r="46" spans="1:2" x14ac:dyDescent="0.3">
      <c r="A46" s="25">
        <v>45658</v>
      </c>
      <c r="B46" t="s">
        <v>43</v>
      </c>
    </row>
    <row r="47" spans="1:2" x14ac:dyDescent="0.3">
      <c r="A47" s="25">
        <v>45768</v>
      </c>
      <c r="B47" t="s">
        <v>44</v>
      </c>
    </row>
    <row r="48" spans="1:2" x14ac:dyDescent="0.3">
      <c r="A48" s="25">
        <v>45778</v>
      </c>
      <c r="B48" t="s">
        <v>45</v>
      </c>
    </row>
    <row r="49" spans="1:2" x14ac:dyDescent="0.3">
      <c r="A49" s="25">
        <v>45786</v>
      </c>
      <c r="B49" t="s">
        <v>46</v>
      </c>
    </row>
    <row r="50" spans="1:2" x14ac:dyDescent="0.3">
      <c r="A50" s="25">
        <v>45806</v>
      </c>
      <c r="B50" t="s">
        <v>47</v>
      </c>
    </row>
    <row r="51" spans="1:2" x14ac:dyDescent="0.3">
      <c r="A51" s="25">
        <v>45817</v>
      </c>
      <c r="B51" t="s">
        <v>48</v>
      </c>
    </row>
    <row r="52" spans="1:2" x14ac:dyDescent="0.3">
      <c r="A52" s="25">
        <v>45831</v>
      </c>
      <c r="B52" t="s">
        <v>49</v>
      </c>
    </row>
    <row r="53" spans="1:2" x14ac:dyDescent="0.3">
      <c r="A53" s="25">
        <v>45962</v>
      </c>
      <c r="B53" t="s">
        <v>40</v>
      </c>
    </row>
  </sheetData>
  <pageMargins left="0.70866141732283472" right="0.70866141732283472" top="0.74803149606299213" bottom="0.74803149606299213" header="0.31496062992125984" footer="0.31496062992125984"/>
  <pageSetup paperSize="9"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s q m i d = " 1 3 5 5 8 d 4 5 - 8 9 6 9 - 4 b 7 2 - a f f e - 5 e 2 3 9 a b 5 a a 9 5 "   x m l n s = " h t t p : / / s c h e m a s . m i c r o s o f t . c o m / D a t a M a s h u p " > A A A A A B c D A A B Q S w M E F A A C A A g A h m 0 O V 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h m 0 O 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Z t D l c o i k e 4 D g A A A B E A A A A T A B w A R m 9 y b X V s Y X M v U 2 V j d G l v b j E u b S C i G A A o o B Q A A A A A A A A A A A A A A A A A A A A A A A A A A A A r T k 0 u y c z P U w i G 0 I b W A F B L A Q I t A B Q A A g A I A I Z t D l f G r a w E p w A A A P g A A A A S A A A A A A A A A A A A A A A A A A A A A A B D b 2 5 m a W c v U G F j a 2 F n Z S 5 4 b W x Q S w E C L Q A U A A I A C A C G b Q 5 X D 8 r p q 6 Q A A A D p A A A A E w A A A A A A A A A A A A A A A A D z A A A A W 0 N v b n R l b n R f V H l w Z X N d L n h t b F B L A Q I t A B Q A A g A I A I Z t D l c 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S z L 6 n G F X Y S 6 2 Z R r L E L t j G A A A A A A I A A A A A A A N m A A D A A A A A E A A A A C Q r C 6 E p Q T g b o U c y / P M 5 M t Q A A A A A B I A A A K A A A A A Q A A A A E 3 0 j Z S M + p l s X N P 1 k S n o + w l A A A A D p y 1 + F / X U p e p e x z X I d A I Z L 9 a c 6 R h G i P m C U O j Z h A A 2 W z 9 Z o k B v E I P / d M y q I T I W n 2 3 8 2 i N w J A X 8 a x W Q 0 2 V c f D E v 3 a Q Q a + b P e W z + Q Z A V t P T / A S R Q A A A D L V / z Y a O n x C u q R y n m y M 4 1 a M 4 8 Q H 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F32324AF18040240BF591A389DF246DF" ma:contentTypeVersion="6" ma:contentTypeDescription="Create a new document." ma:contentTypeScope="" ma:versionID="830c3bf1bfad6cbb036e56c982788c50">
  <xsd:schema xmlns:xsd="http://www.w3.org/2001/XMLSchema" xmlns:xs="http://www.w3.org/2001/XMLSchema" xmlns:p="http://schemas.microsoft.com/office/2006/metadata/properties" xmlns:ns2="7a76562a-88d6-49fa-b1f3-119f80dbd25f" xmlns:ns3="508f8551-1a33-47c7-a2c3-203bbb901349" targetNamespace="http://schemas.microsoft.com/office/2006/metadata/properties" ma:root="true" ma:fieldsID="4eec065d6cb1f9a8edc73ed0a8b92602" ns2:_="" ns3:_="">
    <xsd:import namespace="7a76562a-88d6-49fa-b1f3-119f80dbd25f"/>
    <xsd:import namespace="508f8551-1a33-47c7-a2c3-203bbb901349"/>
    <xsd:element name="properties">
      <xsd:complexType>
        <xsd:sequence>
          <xsd:element name="documentManagement">
            <xsd:complexType>
              <xsd:all>
                <xsd:element ref="ns2:SharedWithUsers" minOccurs="0"/>
                <xsd:element ref="ns2:SharedWithDetails" minOccurs="0"/>
                <xsd:element ref="ns3:Active" minOccurs="0"/>
                <xsd:element ref="ns3:Avis" minOccurs="0"/>
                <xsd:element ref="ns3:Wisou_x003f_" minOccurs="0"/>
                <xsd:element ref="ns3:Te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76562a-88d6-49fa-b1f3-119f80dbd2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f8551-1a33-47c7-a2c3-203bbb901349" elementFormDefault="qualified">
    <xsd:import namespace="http://schemas.microsoft.com/office/2006/documentManagement/types"/>
    <xsd:import namespace="http://schemas.microsoft.com/office/infopath/2007/PartnerControls"/>
    <xsd:element name="Active" ma:index="10" nillable="true" ma:displayName="Active" ma:default="1" ma:internalName="Active">
      <xsd:simpleType>
        <xsd:restriction base="dms:Boolean"/>
      </xsd:simpleType>
    </xsd:element>
    <xsd:element name="Avis" ma:index="11" nillable="true" ma:displayName="Avis" ma:default="1" ma:internalName="Avis">
      <xsd:simpleType>
        <xsd:restriction base="dms:Boolean"/>
      </xsd:simpleType>
    </xsd:element>
    <xsd:element name="Wisou_x003f_" ma:index="12" nillable="true" ma:displayName="Wisou?" ma:internalName="Wisou_x003f_">
      <xsd:simpleType>
        <xsd:restriction base="dms:Note">
          <xsd:maxLength value="255"/>
        </xsd:restriction>
      </xsd:simpleType>
    </xsd:element>
    <xsd:element name="Tets" ma:index="13" nillable="true" ma:displayName="Tets" ma:default="Enter Choice #1" ma:format="Dropdown" ma:internalName="Tets">
      <xsd:simpleType>
        <xsd:restriction base="dms:Choice">
          <xsd:enumeration value="Enter Choice #1"/>
          <xsd:enumeration value="Enter Choice #2"/>
          <xsd:enumeration value="Enter Choice #3"/>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7a76562a-88d6-49fa-b1f3-119f80dbd25f">
      <UserInfo>
        <DisplayName>Viviane Schmit</DisplayName>
        <AccountId>56</AccountId>
        <AccountType/>
      </UserInfo>
    </SharedWithUsers>
    <Tets xmlns="508f8551-1a33-47c7-a2c3-203bbb901349">Enter Choice #1</Tets>
    <Active xmlns="508f8551-1a33-47c7-a2c3-203bbb901349">true</Active>
    <Avis xmlns="508f8551-1a33-47c7-a2c3-203bbb901349">true</Avis>
    <Wisou_x003f_ xmlns="508f8551-1a33-47c7-a2c3-203bbb901349" xsi:nil="true"/>
  </documentManagement>
</p:properties>
</file>

<file path=customXml/itemProps1.xml><?xml version="1.0" encoding="utf-8"?>
<ds:datastoreItem xmlns:ds="http://schemas.openxmlformats.org/officeDocument/2006/customXml" ds:itemID="{122A6C3C-D298-4D72-8AE0-3FDAD3CDCC7B}">
  <ds:schemaRefs>
    <ds:schemaRef ds:uri="http://schemas.microsoft.com/sharepoint/v3/contenttype/forms"/>
  </ds:schemaRefs>
</ds:datastoreItem>
</file>

<file path=customXml/itemProps2.xml><?xml version="1.0" encoding="utf-8"?>
<ds:datastoreItem xmlns:ds="http://schemas.openxmlformats.org/officeDocument/2006/customXml" ds:itemID="{896F2B0F-A6D9-429A-A6B7-A4C68FF13548}">
  <ds:schemaRefs>
    <ds:schemaRef ds:uri="http://schemas.microsoft.com/DataMashup"/>
  </ds:schemaRefs>
</ds:datastoreItem>
</file>

<file path=customXml/itemProps3.xml><?xml version="1.0" encoding="utf-8"?>
<ds:datastoreItem xmlns:ds="http://schemas.openxmlformats.org/officeDocument/2006/customXml" ds:itemID="{B5F4C3E3-D2A1-4D9A-827E-96044602D3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76562a-88d6-49fa-b1f3-119f80dbd25f"/>
    <ds:schemaRef ds:uri="508f8551-1a33-47c7-a2c3-203bbb9013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206FB40-6B49-4671-BEDA-B81939C9AE4C}">
  <ds:schemaRefs>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7a76562a-88d6-49fa-b1f3-119f80dbd25f"/>
    <ds:schemaRef ds:uri="http://purl.org/dc/dcmitype/"/>
    <ds:schemaRef ds:uri="http://purl.org/dc/elements/1.1/"/>
    <ds:schemaRef ds:uri="508f8551-1a33-47c7-a2c3-203bbb90134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Etudiants</vt:lpstr>
      <vt:lpstr>Calendrier</vt:lpstr>
      <vt:lpstr>j. de travail net</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Viviane Schmit</dc:creator>
  <cp:lastModifiedBy>Luc Schomer</cp:lastModifiedBy>
  <cp:lastPrinted>2023-10-04T05:24:07Z</cp:lastPrinted>
  <dcterms:created xsi:type="dcterms:W3CDTF">2023-07-26T07:21:32Z</dcterms:created>
  <dcterms:modified xsi:type="dcterms:W3CDTF">2025-02-12T10:40:52Z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0x010100F32324AF18040240BF591A389DF246DF</vt:lpwstr>
  </property>
</Properties>
</file>